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3beba1b1e2782d/Documents/EASV/Veteranen 2026/2026 - Veteranenschiessen/"/>
    </mc:Choice>
  </mc:AlternateContent>
  <xr:revisionPtr revIDLastSave="252" documentId="8_{C8821063-696E-41F3-9331-D70C436ACEC1}" xr6:coauthVersionLast="47" xr6:coauthVersionMax="47" xr10:uidLastSave="{CAECC8D2-ADFB-4A20-9383-B1E44AB7B308}"/>
  <bookViews>
    <workbookView xWindow="-120" yWindow="-120" windowWidth="29040" windowHeight="15720" xr2:uid="{E0CAC541-CFA4-42AA-BD8E-9C4562EC9861}"/>
  </bookViews>
  <sheets>
    <sheet name="Einzelschützen (Eingabeblatt)" sheetId="1" r:id="rId1"/>
    <sheet name="Mannschaften (Kontrollansicht)" sheetId="2" r:id="rId2"/>
  </sheets>
  <definedNames>
    <definedName name="_xlnm.Print_Area" localSheetId="0">'Einzelschützen (Eingabeblatt)'!$A$1:$AE$40</definedName>
    <definedName name="_xlnm.Print_Area" localSheetId="1">'Mannschaften (Kontrollansicht)'!$A$1:$E$47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1" l="1"/>
  <c r="AG12" i="1"/>
  <c r="AG14" i="1"/>
  <c r="AG16" i="1"/>
  <c r="AG18" i="1"/>
  <c r="AG20" i="1"/>
  <c r="AG22" i="1"/>
  <c r="AG24" i="1"/>
  <c r="AG26" i="1"/>
  <c r="AG28" i="1"/>
  <c r="AG30" i="1"/>
  <c r="AG8" i="1"/>
  <c r="A44" i="2"/>
  <c r="C29" i="2" l="1"/>
  <c r="H24" i="2"/>
  <c r="H28" i="2"/>
  <c r="H27" i="2"/>
  <c r="H22" i="2"/>
  <c r="H26" i="2"/>
  <c r="H25" i="2"/>
  <c r="H23" i="2"/>
  <c r="H21" i="2"/>
  <c r="H20" i="2"/>
  <c r="H19" i="2"/>
  <c r="H18" i="2"/>
  <c r="H17" i="2"/>
  <c r="V22" i="1"/>
  <c r="C36" i="2"/>
  <c r="C22" i="2"/>
  <c r="C10" i="2"/>
  <c r="L23" i="2" l="1"/>
  <c r="O23" i="2" s="1"/>
  <c r="S31" i="2"/>
  <c r="L28" i="2"/>
  <c r="U30" i="2"/>
  <c r="L17" i="2"/>
  <c r="L18" i="2"/>
  <c r="L19" i="2"/>
  <c r="T31" i="2"/>
  <c r="S30" i="2"/>
  <c r="L24" i="2"/>
  <c r="L20" i="2"/>
  <c r="T30" i="2"/>
  <c r="L25" i="2"/>
  <c r="L21" i="2"/>
  <c r="U31" i="2"/>
  <c r="L26" i="2"/>
  <c r="L22" i="2"/>
  <c r="L27" i="2"/>
  <c r="C12" i="2"/>
  <c r="C11" i="2"/>
  <c r="C15" i="2"/>
  <c r="J28" i="2"/>
  <c r="K28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K17" i="2"/>
  <c r="J17" i="2"/>
  <c r="I21" i="2"/>
  <c r="I22" i="2"/>
  <c r="I28" i="2"/>
  <c r="I27" i="2"/>
  <c r="I26" i="2"/>
  <c r="I25" i="2"/>
  <c r="I24" i="2"/>
  <c r="I23" i="2"/>
  <c r="I20" i="2"/>
  <c r="I19" i="2"/>
  <c r="I18" i="2"/>
  <c r="I17" i="2"/>
  <c r="K37" i="1"/>
  <c r="X37" i="1" s="1"/>
  <c r="K36" i="1"/>
  <c r="X36" i="1" s="1"/>
  <c r="K35" i="1"/>
  <c r="X35" i="1" s="1"/>
  <c r="K34" i="1"/>
  <c r="X34" i="1" s="1"/>
  <c r="V30" i="1"/>
  <c r="P30" i="1"/>
  <c r="I30" i="1"/>
  <c r="F30" i="1"/>
  <c r="V28" i="1"/>
  <c r="P28" i="1"/>
  <c r="I28" i="1"/>
  <c r="F28" i="1"/>
  <c r="V26" i="1"/>
  <c r="P26" i="1"/>
  <c r="I26" i="1"/>
  <c r="F26" i="1"/>
  <c r="C9" i="2"/>
  <c r="V24" i="1"/>
  <c r="P24" i="1"/>
  <c r="I24" i="1"/>
  <c r="P22" i="1"/>
  <c r="I22" i="1"/>
  <c r="V20" i="1"/>
  <c r="P20" i="1"/>
  <c r="I20" i="1"/>
  <c r="V18" i="1"/>
  <c r="P18" i="1"/>
  <c r="I18" i="1"/>
  <c r="V16" i="1"/>
  <c r="P16" i="1"/>
  <c r="I16" i="1"/>
  <c r="V14" i="1"/>
  <c r="P14" i="1"/>
  <c r="I14" i="1"/>
  <c r="V12" i="1"/>
  <c r="P12" i="1"/>
  <c r="I12" i="1"/>
  <c r="V10" i="1"/>
  <c r="P10" i="1"/>
  <c r="I10" i="1"/>
  <c r="V8" i="1"/>
  <c r="P8" i="1"/>
  <c r="I8" i="1"/>
  <c r="F24" i="1"/>
  <c r="F22" i="1"/>
  <c r="F20" i="1"/>
  <c r="F18" i="1"/>
  <c r="F16" i="1"/>
  <c r="F14" i="1"/>
  <c r="F12" i="1"/>
  <c r="F10" i="1"/>
  <c r="F8" i="1"/>
  <c r="N24" i="2" l="1"/>
  <c r="K22" i="1"/>
  <c r="L22" i="1" s="1"/>
  <c r="R20" i="1"/>
  <c r="S20" i="1" s="1"/>
  <c r="R18" i="1"/>
  <c r="S18" i="1" s="1"/>
  <c r="K16" i="1"/>
  <c r="L16" i="1" s="1"/>
  <c r="K14" i="1"/>
  <c r="L14" i="1" s="1"/>
  <c r="R12" i="1"/>
  <c r="S12" i="1" s="1"/>
  <c r="R10" i="1"/>
  <c r="S10" i="1" s="1"/>
  <c r="R8" i="1"/>
  <c r="S8" i="1" s="1"/>
  <c r="Y30" i="1"/>
  <c r="M24" i="2"/>
  <c r="B32" i="2" s="1"/>
  <c r="N23" i="2"/>
  <c r="D31" i="2" s="1"/>
  <c r="M25" i="2"/>
  <c r="B33" i="2" s="1"/>
  <c r="M23" i="2"/>
  <c r="B31" i="2" s="1"/>
  <c r="O24" i="2"/>
  <c r="E32" i="2" s="1"/>
  <c r="D32" i="2"/>
  <c r="E31" i="2"/>
  <c r="M21" i="2"/>
  <c r="B25" i="2" s="1"/>
  <c r="O21" i="2"/>
  <c r="E25" i="2" s="1"/>
  <c r="N21" i="2"/>
  <c r="D25" i="2" s="1"/>
  <c r="N18" i="2"/>
  <c r="D18" i="2" s="1"/>
  <c r="O18" i="2"/>
  <c r="E18" i="2" s="1"/>
  <c r="M18" i="2"/>
  <c r="B18" i="2" s="1"/>
  <c r="O17" i="2"/>
  <c r="E17" i="2" s="1"/>
  <c r="N17" i="2"/>
  <c r="D17" i="2" s="1"/>
  <c r="M17" i="2"/>
  <c r="B17" i="2" s="1"/>
  <c r="N20" i="2"/>
  <c r="D24" i="2" s="1"/>
  <c r="O20" i="2"/>
  <c r="E24" i="2" s="1"/>
  <c r="M20" i="2"/>
  <c r="B24" i="2" s="1"/>
  <c r="M28" i="2"/>
  <c r="B40" i="2" s="1"/>
  <c r="O28" i="2"/>
  <c r="E40" i="2" s="1"/>
  <c r="N28" i="2"/>
  <c r="D40" i="2" s="1"/>
  <c r="N25" i="2"/>
  <c r="D33" i="2" s="1"/>
  <c r="O25" i="2"/>
  <c r="E33" i="2" s="1"/>
  <c r="O27" i="2"/>
  <c r="E39" i="2" s="1"/>
  <c r="N27" i="2"/>
  <c r="D39" i="2" s="1"/>
  <c r="M27" i="2"/>
  <c r="B39" i="2" s="1"/>
  <c r="O22" i="2"/>
  <c r="E26" i="2" s="1"/>
  <c r="N22" i="2"/>
  <c r="D26" i="2" s="1"/>
  <c r="M22" i="2"/>
  <c r="B26" i="2" s="1"/>
  <c r="M26" i="2"/>
  <c r="B38" i="2" s="1"/>
  <c r="O26" i="2"/>
  <c r="E38" i="2" s="1"/>
  <c r="N26" i="2"/>
  <c r="D38" i="2" s="1"/>
  <c r="M19" i="2"/>
  <c r="B19" i="2" s="1"/>
  <c r="O19" i="2"/>
  <c r="E19" i="2" s="1"/>
  <c r="N19" i="2"/>
  <c r="D19" i="2" s="1"/>
  <c r="R30" i="1"/>
  <c r="S30" i="1" s="1"/>
  <c r="K28" i="1"/>
  <c r="L28" i="1" s="1"/>
  <c r="K26" i="1"/>
  <c r="L26" i="1" s="1"/>
  <c r="K24" i="1"/>
  <c r="L24" i="1" s="1"/>
  <c r="K30" i="1"/>
  <c r="L30" i="1" s="1"/>
  <c r="R28" i="1"/>
  <c r="S28" i="1" s="1"/>
  <c r="R26" i="1"/>
  <c r="S26" i="1" s="1"/>
  <c r="K18" i="1"/>
  <c r="L18" i="1" s="1"/>
  <c r="R14" i="1"/>
  <c r="S14" i="1" s="1"/>
  <c r="R16" i="1"/>
  <c r="S16" i="1" s="1"/>
  <c r="R24" i="1"/>
  <c r="S24" i="1" s="1"/>
  <c r="R22" i="1"/>
  <c r="S22" i="1" s="1"/>
  <c r="K20" i="1"/>
  <c r="X20" i="1" s="1"/>
  <c r="K12" i="1"/>
  <c r="K10" i="1"/>
  <c r="L10" i="1" s="1"/>
  <c r="K8" i="1"/>
  <c r="X12" i="1" l="1"/>
  <c r="Y28" i="1"/>
  <c r="Z28" i="1" s="1"/>
  <c r="Y26" i="1"/>
  <c r="Z26" i="1" s="1"/>
  <c r="Y22" i="1"/>
  <c r="Z22" i="1" s="1"/>
  <c r="Y20" i="1"/>
  <c r="Y18" i="1"/>
  <c r="Z18" i="1" s="1"/>
  <c r="Y16" i="1"/>
  <c r="Z16" i="1" s="1"/>
  <c r="Y14" i="1"/>
  <c r="Z14" i="1" s="1"/>
  <c r="Y10" i="1"/>
  <c r="Z10" i="1" s="1"/>
  <c r="Z30" i="1"/>
  <c r="Y24" i="1"/>
  <c r="Z24" i="1" s="1"/>
  <c r="X30" i="1"/>
  <c r="X28" i="1"/>
  <c r="X26" i="1"/>
  <c r="X18" i="1"/>
  <c r="X16" i="1"/>
  <c r="X14" i="1"/>
  <c r="X22" i="1"/>
  <c r="X24" i="1"/>
  <c r="L12" i="1"/>
  <c r="X10" i="1"/>
  <c r="L20" i="1"/>
  <c r="L8" i="1"/>
  <c r="X8" i="1"/>
  <c r="Z20" i="1" l="1"/>
  <c r="Y12" i="1"/>
  <c r="Z12" i="1" s="1"/>
  <c r="Y8" i="1"/>
  <c r="Z8" i="1" s="1"/>
</calcChain>
</file>

<file path=xl/sharedStrings.xml><?xml version="1.0" encoding="utf-8"?>
<sst xmlns="http://schemas.openxmlformats.org/spreadsheetml/2006/main" count="98" uniqueCount="62">
  <si>
    <t>Veteranen-Vereinigung EASV</t>
  </si>
  <si>
    <t>Funktionär:</t>
  </si>
  <si>
    <t>Datum</t>
  </si>
  <si>
    <t>bis</t>
  </si>
  <si>
    <t>Mit der Namenseingabe werden das Standblatt, der Obligatorische- und der Veteranenstich automatisch eingetragen!</t>
  </si>
  <si>
    <t>Mail:</t>
  </si>
  <si>
    <t>salvo.trapani@outlook.com</t>
  </si>
  <si>
    <r>
      <t xml:space="preserve">Veteranenstich </t>
    </r>
    <r>
      <rPr>
        <b/>
        <sz val="11"/>
        <rFont val="Calibri"/>
        <family val="2"/>
        <scheme val="minor"/>
      </rPr>
      <t>Fr. 8.-
obligatorisch</t>
    </r>
  </si>
  <si>
    <t>Jahrgang (zwingend)</t>
  </si>
  <si>
    <r>
      <t xml:space="preserve">Standblatt  </t>
    </r>
    <r>
      <rPr>
        <b/>
        <sz val="11"/>
        <rFont val="Calibri"/>
        <family val="2"/>
        <scheme val="minor"/>
      </rPr>
      <t>Fr. 8.-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</si>
  <si>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Schuss </t>
    </r>
    <r>
      <rPr>
        <b/>
        <sz val="11"/>
        <rFont val="Calibri"/>
        <family val="2"/>
        <scheme val="minor"/>
      </rPr>
      <t>pro Kehr</t>
    </r>
  </si>
  <si>
    <r>
      <t>Mannschaft</t>
    </r>
    <r>
      <rPr>
        <b/>
        <sz val="11"/>
        <rFont val="Calibri"/>
        <family val="2"/>
        <scheme val="minor"/>
      </rPr>
      <t xml:space="preserve"> Fr. 8.-</t>
    </r>
  </si>
  <si>
    <r>
      <rPr>
        <b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Schuss</t>
    </r>
  </si>
  <si>
    <r>
      <t xml:space="preserve">Nachdoppel </t>
    </r>
    <r>
      <rPr>
        <b/>
        <sz val="11"/>
        <rFont val="Calibri"/>
        <family val="2"/>
        <scheme val="minor"/>
      </rPr>
      <t>Fr. 2.50</t>
    </r>
  </si>
  <si>
    <t>Total Fr.</t>
  </si>
  <si>
    <t>Total Schuss</t>
  </si>
  <si>
    <t>Anzahl Rangeure</t>
  </si>
  <si>
    <t xml:space="preserve"> Gewünschte Schiesszeit
***
 1 Rangeur = 
15 Min.
</t>
  </si>
  <si>
    <r>
      <t xml:space="preserve">Max. 20 à  </t>
    </r>
    <r>
      <rPr>
        <b/>
        <sz val="11"/>
        <rFont val="Calibri"/>
        <family val="2"/>
        <scheme val="minor"/>
      </rPr>
      <t>2 Schuss</t>
    </r>
  </si>
  <si>
    <r>
      <t xml:space="preserve">Anzahl Kehr  </t>
    </r>
    <r>
      <rPr>
        <b/>
        <sz val="11"/>
        <rFont val="Calibri"/>
        <family val="2"/>
        <scheme val="minor"/>
      </rPr>
      <t>à Fr. 3.-</t>
    </r>
  </si>
  <si>
    <r>
      <t xml:space="preserve">Oldie-Stich Fr. 8.-
</t>
    </r>
    <r>
      <rPr>
        <b/>
        <sz val="11"/>
        <rFont val="Calibri"/>
        <family val="2"/>
        <scheme val="minor"/>
      </rPr>
      <t>obligatorisch</t>
    </r>
  </si>
  <si>
    <r>
      <t xml:space="preserve"> 10</t>
    </r>
    <r>
      <rPr>
        <sz val="11"/>
        <rFont val="Calibri"/>
        <family val="2"/>
        <scheme val="minor"/>
      </rPr>
      <t xml:space="preserve"> Schuss</t>
    </r>
  </si>
  <si>
    <t>A</t>
  </si>
  <si>
    <t>F</t>
  </si>
  <si>
    <t>Freitag,</t>
  </si>
  <si>
    <t>Samstag,</t>
  </si>
  <si>
    <t xml:space="preserve">ANMELDUNG Mannschaften </t>
  </si>
  <si>
    <t>Sektion :</t>
  </si>
  <si>
    <t>Funktionär :</t>
  </si>
  <si>
    <t>frei</t>
  </si>
  <si>
    <r>
      <t>Mannschaft</t>
    </r>
    <r>
      <rPr>
        <b/>
        <sz val="11"/>
        <rFont val="Calibri"/>
        <family val="2"/>
        <scheme val="minor"/>
      </rPr>
      <t xml:space="preserve"> - Nummer</t>
    </r>
  </si>
  <si>
    <t>Mannschaftsname</t>
  </si>
  <si>
    <t>Mannschaftsnummer</t>
  </si>
  <si>
    <t>Nachname</t>
  </si>
  <si>
    <t>Vorname</t>
  </si>
  <si>
    <t>Schützen sortiert</t>
  </si>
  <si>
    <t>Schützen unsortiert</t>
  </si>
  <si>
    <t>Stellung</t>
  </si>
  <si>
    <t>Jahrgang</t>
  </si>
  <si>
    <t>Handy:</t>
  </si>
  <si>
    <t xml:space="preserve">Sektion : </t>
  </si>
  <si>
    <t>1. Mannschaft:</t>
  </si>
  <si>
    <t>Schützen</t>
  </si>
  <si>
    <t>2. Mannschaft:</t>
  </si>
  <si>
    <t>3. Mannschaft:</t>
  </si>
  <si>
    <t>4. Mannschaft:</t>
  </si>
  <si>
    <t>Hilfsspalten</t>
  </si>
  <si>
    <t>Stichbestellung</t>
  </si>
  <si>
    <t xml:space="preserve">Veteranenschiessen  - </t>
  </si>
  <si>
    <t>(Blatt dient nur zur Kontrolle, es können keine Daten eingegeben werden)</t>
  </si>
  <si>
    <t>Anmeldung per Mail an:</t>
  </si>
  <si>
    <t>13:00 -18:00 Uhr</t>
  </si>
  <si>
    <t>13:00 -17:00 Uhr</t>
  </si>
  <si>
    <t>09:00 -12:00 Uhr</t>
  </si>
  <si>
    <t>08:00 -12:00 Uhr</t>
  </si>
  <si>
    <t>Pfungen</t>
  </si>
  <si>
    <t>26.06.2026 bis 27.06.2026</t>
  </si>
  <si>
    <t>Eidg. Veteranenschiessen,  in Pfungen</t>
  </si>
  <si>
    <t>bis 15.06.2026</t>
  </si>
  <si>
    <t>Direktbestellung über:</t>
  </si>
  <si>
    <r>
      <rPr>
        <b/>
        <sz val="12"/>
        <rFont val="Calibri"/>
        <family val="2"/>
        <scheme val="minor"/>
      </rPr>
      <t>Stellung eintragen: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A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= Aufgelegt; </t>
    </r>
    <r>
      <rPr>
        <b/>
        <sz val="14"/>
        <color rgb="FFFF0000"/>
        <rFont val="Calibri"/>
        <family val="2"/>
        <scheme val="minor"/>
      </rPr>
      <t>F</t>
    </r>
    <r>
      <rPr>
        <b/>
        <sz val="12"/>
        <rFont val="Calibri"/>
        <family val="2"/>
        <scheme val="minor"/>
      </rPr>
      <t xml:space="preserve"> = Frei</t>
    </r>
  </si>
  <si>
    <t>Bitte in Spalte O jeweils die Mannschaftsnummer eingeben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</si>
</sst>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3">
    <xf numFmtId="0" fontId="0" fillId="0" borderId="0" xfId="0"/>
    <xf numFmtId="0" fontId="2" fillId="0" borderId="0" xfId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0" fontId="5" fillId="0" borderId="0" xfId="0" applyNumberFormat="1" applyFont="1" applyAlignment="1">
      <alignment vertical="center"/>
    </xf>
    <xf numFmtId="49" fontId="4" fillId="0" borderId="0" xfId="0" applyNumberFormat="1" applyFont="1"/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16" fillId="0" borderId="31" xfId="0" applyFont="1" applyBorder="1" applyProtection="1">
      <protection hidden="1"/>
    </xf>
    <xf numFmtId="0" fontId="16" fillId="0" borderId="32" xfId="0" applyFont="1" applyBorder="1" applyProtection="1">
      <protection hidden="1"/>
    </xf>
    <xf numFmtId="0" fontId="20" fillId="0" borderId="23" xfId="0" applyFont="1" applyBorder="1" applyAlignment="1" applyProtection="1">
      <alignment horizontal="center" vertical="center" wrapText="1"/>
      <protection hidden="1"/>
    </xf>
    <xf numFmtId="0" fontId="20" fillId="0" borderId="24" xfId="0" applyFont="1" applyBorder="1" applyAlignment="1" applyProtection="1">
      <alignment horizontal="center" vertical="center" wrapText="1"/>
      <protection hidden="1"/>
    </xf>
    <xf numFmtId="0" fontId="16" fillId="0" borderId="13" xfId="0" applyFont="1" applyBorder="1" applyProtection="1">
      <protection hidden="1"/>
    </xf>
    <xf numFmtId="0" fontId="20" fillId="0" borderId="25" xfId="0" applyFont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1" applyFont="1" applyProtection="1">
      <protection hidden="1"/>
    </xf>
    <xf numFmtId="0" fontId="0" fillId="0" borderId="0" xfId="0" applyAlignment="1">
      <alignment vertical="center" wrapText="1"/>
    </xf>
    <xf numFmtId="0" fontId="16" fillId="0" borderId="27" xfId="0" applyFont="1" applyBorder="1" applyProtection="1">
      <protection hidden="1"/>
    </xf>
    <xf numFmtId="0" fontId="16" fillId="0" borderId="37" xfId="0" applyFont="1" applyBorder="1" applyProtection="1">
      <protection hidden="1"/>
    </xf>
    <xf numFmtId="0" fontId="16" fillId="0" borderId="28" xfId="0" applyFont="1" applyBorder="1" applyProtection="1">
      <protection hidden="1"/>
    </xf>
    <xf numFmtId="0" fontId="16" fillId="0" borderId="34" xfId="0" applyFont="1" applyBorder="1" applyProtection="1">
      <protection hidden="1"/>
    </xf>
    <xf numFmtId="0" fontId="16" fillId="0" borderId="29" xfId="0" applyFont="1" applyBorder="1" applyProtection="1">
      <protection hidden="1"/>
    </xf>
    <xf numFmtId="0" fontId="16" fillId="0" borderId="40" xfId="0" applyFont="1" applyBorder="1" applyProtection="1">
      <protection hidden="1"/>
    </xf>
    <xf numFmtId="0" fontId="16" fillId="0" borderId="37" xfId="0" applyFont="1" applyBorder="1" applyAlignment="1" applyProtection="1">
      <alignment horizontal="center"/>
      <protection hidden="1"/>
    </xf>
    <xf numFmtId="0" fontId="16" fillId="0" borderId="38" xfId="0" applyFont="1" applyBorder="1" applyAlignment="1" applyProtection="1">
      <alignment horizontal="center"/>
      <protection hidden="1"/>
    </xf>
    <xf numFmtId="0" fontId="16" fillId="0" borderId="34" xfId="0" applyFont="1" applyBorder="1" applyAlignment="1" applyProtection="1">
      <alignment horizontal="center"/>
      <protection hidden="1"/>
    </xf>
    <xf numFmtId="0" fontId="16" fillId="0" borderId="39" xfId="0" applyFont="1" applyBorder="1" applyAlignment="1" applyProtection="1">
      <alignment horizontal="center"/>
      <protection hidden="1"/>
    </xf>
    <xf numFmtId="0" fontId="16" fillId="0" borderId="40" xfId="0" applyFont="1" applyBorder="1" applyAlignment="1" applyProtection="1">
      <alignment horizontal="center"/>
      <protection hidden="1"/>
    </xf>
    <xf numFmtId="0" fontId="16" fillId="0" borderId="41" xfId="0" applyFont="1" applyBorder="1" applyAlignment="1" applyProtection="1">
      <alignment horizontal="center"/>
      <protection hidden="1"/>
    </xf>
    <xf numFmtId="0" fontId="20" fillId="0" borderId="44" xfId="0" applyFont="1" applyBorder="1" applyAlignment="1" applyProtection="1">
      <alignment horizontal="center" vertical="center" wrapText="1"/>
      <protection hidden="1"/>
    </xf>
    <xf numFmtId="0" fontId="20" fillId="0" borderId="45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8" fillId="0" borderId="6" xfId="0" applyFont="1" applyBorder="1" applyAlignment="1">
      <alignment horizontal="center" textRotation="90"/>
    </xf>
    <xf numFmtId="0" fontId="9" fillId="0" borderId="12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/>
    </xf>
    <xf numFmtId="0" fontId="10" fillId="4" borderId="30" xfId="0" applyFont="1" applyFill="1" applyBorder="1" applyAlignment="1">
      <alignment horizontal="center" textRotation="90"/>
    </xf>
    <xf numFmtId="0" fontId="10" fillId="0" borderId="6" xfId="0" applyFont="1" applyBorder="1" applyAlignment="1">
      <alignment horizontal="center" textRotation="90"/>
    </xf>
    <xf numFmtId="0" fontId="10" fillId="5" borderId="10" xfId="0" applyFont="1" applyFill="1" applyBorder="1" applyAlignment="1">
      <alignment horizontal="center" textRotation="90"/>
    </xf>
    <xf numFmtId="0" fontId="10" fillId="5" borderId="12" xfId="0" applyFont="1" applyFill="1" applyBorder="1" applyAlignment="1">
      <alignment horizontal="center" textRotation="90"/>
    </xf>
    <xf numFmtId="0" fontId="10" fillId="6" borderId="10" xfId="0" applyFont="1" applyFill="1" applyBorder="1" applyAlignment="1">
      <alignment horizontal="center" textRotation="90" wrapText="1"/>
    </xf>
    <xf numFmtId="0" fontId="8" fillId="6" borderId="12" xfId="0" applyFont="1" applyFill="1" applyBorder="1" applyAlignment="1">
      <alignment horizontal="center" textRotation="90"/>
    </xf>
    <xf numFmtId="0" fontId="10" fillId="7" borderId="10" xfId="0" applyFont="1" applyFill="1" applyBorder="1" applyAlignment="1">
      <alignment horizontal="center" textRotation="90"/>
    </xf>
    <xf numFmtId="0" fontId="10" fillId="0" borderId="10" xfId="0" applyFont="1" applyBorder="1" applyAlignment="1">
      <alignment horizontal="center" textRotation="90"/>
    </xf>
    <xf numFmtId="0" fontId="10" fillId="0" borderId="12" xfId="0" applyFont="1" applyBorder="1" applyAlignment="1">
      <alignment horizontal="center" textRotation="90"/>
    </xf>
    <xf numFmtId="0" fontId="8" fillId="8" borderId="33" xfId="0" applyFont="1" applyFill="1" applyBorder="1" applyAlignment="1">
      <alignment horizontal="center" textRotation="90"/>
    </xf>
    <xf numFmtId="0" fontId="11" fillId="0" borderId="10" xfId="0" applyFont="1" applyBorder="1" applyAlignment="1">
      <alignment horizontal="center" textRotation="90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26" fillId="2" borderId="20" xfId="0" applyFont="1" applyFill="1" applyBorder="1" applyAlignment="1">
      <alignment vertical="center"/>
    </xf>
    <xf numFmtId="14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left" vertical="center" wrapText="1" indent="1"/>
      <protection hidden="1"/>
    </xf>
    <xf numFmtId="0" fontId="19" fillId="0" borderId="0" xfId="0" applyFont="1" applyAlignment="1" applyProtection="1">
      <alignment horizontal="right" vertical="center" wrapText="1" indent="1"/>
      <protection hidden="1"/>
    </xf>
    <xf numFmtId="0" fontId="19" fillId="0" borderId="22" xfId="0" applyFont="1" applyBorder="1" applyAlignment="1" applyProtection="1">
      <alignment horizontal="center" vertical="center" wrapText="1"/>
      <protection hidden="1"/>
    </xf>
    <xf numFmtId="0" fontId="19" fillId="0" borderId="21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16" fillId="0" borderId="11" xfId="0" applyFont="1" applyBorder="1" applyProtection="1">
      <protection hidden="1"/>
    </xf>
    <xf numFmtId="1" fontId="16" fillId="0" borderId="12" xfId="0" applyNumberFormat="1" applyFont="1" applyBorder="1" applyProtection="1">
      <protection hidden="1"/>
    </xf>
    <xf numFmtId="1" fontId="16" fillId="0" borderId="31" xfId="0" applyNumberFormat="1" applyFont="1" applyBorder="1" applyProtection="1">
      <protection hidden="1"/>
    </xf>
    <xf numFmtId="1" fontId="16" fillId="0" borderId="13" xfId="0" applyNumberFormat="1" applyFont="1" applyBorder="1" applyProtection="1">
      <protection hidden="1"/>
    </xf>
    <xf numFmtId="0" fontId="28" fillId="0" borderId="0" xfId="0" applyFont="1" applyAlignment="1" applyProtection="1">
      <alignment horizontal="left" vertical="center" indent="1"/>
      <protection hidden="1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2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>
      <alignment horizontal="center"/>
    </xf>
    <xf numFmtId="14" fontId="17" fillId="0" borderId="0" xfId="0" applyNumberFormat="1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4" fillId="0" borderId="0" xfId="0" applyFont="1" applyAlignment="1">
      <alignment horizontal="center"/>
    </xf>
    <xf numFmtId="14" fontId="16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0" fillId="0" borderId="0" xfId="0" applyAlignment="1">
      <alignment horizontal="left" vertical="center"/>
    </xf>
    <xf numFmtId="14" fontId="34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 vertical="center"/>
    </xf>
    <xf numFmtId="20" fontId="10" fillId="0" borderId="18" xfId="0" applyNumberFormat="1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left" vertical="center"/>
    </xf>
    <xf numFmtId="14" fontId="10" fillId="0" borderId="18" xfId="0" applyNumberFormat="1" applyFont="1" applyBorder="1" applyAlignment="1">
      <alignment horizontal="left" vertical="center"/>
    </xf>
    <xf numFmtId="0" fontId="27" fillId="3" borderId="21" xfId="0" applyFont="1" applyFill="1" applyBorder="1" applyAlignment="1" applyProtection="1">
      <alignment horizontal="left" vertical="center" indent="1"/>
      <protection locked="0"/>
    </xf>
    <xf numFmtId="0" fontId="26" fillId="3" borderId="21" xfId="0" applyFont="1" applyFill="1" applyBorder="1" applyAlignment="1" applyProtection="1">
      <alignment horizontal="left" vertical="center" indent="1"/>
      <protection locked="0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49" fontId="26" fillId="3" borderId="22" xfId="0" applyNumberFormat="1" applyFont="1" applyFill="1" applyBorder="1" applyAlignment="1" applyProtection="1">
      <alignment horizontal="center" vertical="center"/>
      <protection locked="0"/>
    </xf>
    <xf numFmtId="49" fontId="26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 applyProtection="1">
      <alignment horizontal="center" vertical="center"/>
      <protection locked="0"/>
    </xf>
    <xf numFmtId="0" fontId="26" fillId="3" borderId="22" xfId="0" applyFont="1" applyFill="1" applyBorder="1" applyAlignment="1" applyProtection="1">
      <alignment horizontal="center" vertical="center"/>
      <protection locked="0"/>
    </xf>
    <xf numFmtId="0" fontId="26" fillId="3" borderId="21" xfId="0" applyFont="1" applyFill="1" applyBorder="1" applyAlignment="1" applyProtection="1">
      <alignment horizontal="center" vertical="center"/>
      <protection locked="0"/>
    </xf>
    <xf numFmtId="20" fontId="10" fillId="0" borderId="17" xfId="0" applyNumberFormat="1" applyFont="1" applyBorder="1" applyAlignment="1">
      <alignment horizontal="center" vertical="center"/>
    </xf>
    <xf numFmtId="20" fontId="10" fillId="0" borderId="16" xfId="0" applyNumberFormat="1" applyFont="1" applyBorder="1" applyAlignment="1">
      <alignment horizontal="center" vertical="center"/>
    </xf>
    <xf numFmtId="20" fontId="10" fillId="0" borderId="19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indent="1"/>
    </xf>
    <xf numFmtId="0" fontId="23" fillId="0" borderId="36" xfId="0" applyFont="1" applyBorder="1" applyAlignment="1">
      <alignment horizontal="left" vertical="center" indent="1"/>
    </xf>
    <xf numFmtId="0" fontId="0" fillId="0" borderId="33" xfId="0" applyBorder="1" applyAlignment="1" applyProtection="1">
      <alignment horizontal="left" indent="1"/>
      <protection locked="0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6" fillId="2" borderId="20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1" fontId="8" fillId="8" borderId="12" xfId="0" applyNumberFormat="1" applyFont="1" applyFill="1" applyBorder="1" applyAlignment="1">
      <alignment horizontal="center" vertical="center"/>
    </xf>
    <xf numFmtId="1" fontId="8" fillId="8" borderId="13" xfId="0" applyNumberFormat="1" applyFont="1" applyFill="1" applyBorder="1" applyAlignment="1">
      <alignment horizontal="center" vertical="center"/>
    </xf>
    <xf numFmtId="14" fontId="10" fillId="0" borderId="16" xfId="0" applyNumberFormat="1" applyFont="1" applyBorder="1" applyAlignment="1">
      <alignment horizontal="left" vertical="center"/>
    </xf>
    <xf numFmtId="14" fontId="10" fillId="0" borderId="19" xfId="0" applyNumberFormat="1" applyFont="1" applyBorder="1" applyAlignment="1">
      <alignment horizontal="left" vertical="center"/>
    </xf>
    <xf numFmtId="2" fontId="8" fillId="8" borderId="10" xfId="0" applyNumberFormat="1" applyFont="1" applyFill="1" applyBorder="1" applyAlignment="1">
      <alignment horizontal="center" vertical="center"/>
    </xf>
    <xf numFmtId="2" fontId="8" fillId="8" borderId="11" xfId="0" applyNumberFormat="1" applyFont="1" applyFill="1" applyBorder="1" applyAlignment="1">
      <alignment horizontal="center" vertical="center"/>
    </xf>
    <xf numFmtId="49" fontId="26" fillId="3" borderId="12" xfId="0" applyNumberFormat="1" applyFont="1" applyFill="1" applyBorder="1" applyAlignment="1" applyProtection="1">
      <alignment horizontal="left" vertical="center" indent="1"/>
      <protection locked="0"/>
    </xf>
    <xf numFmtId="49" fontId="26" fillId="3" borderId="13" xfId="0" applyNumberFormat="1" applyFont="1" applyFill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left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23" fillId="9" borderId="33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19" fillId="0" borderId="2" xfId="0" applyFont="1" applyBorder="1" applyAlignment="1" applyProtection="1">
      <alignment horizontal="left" vertical="center" wrapText="1" indent="3"/>
      <protection hidden="1"/>
    </xf>
    <xf numFmtId="0" fontId="19" fillId="0" borderId="49" xfId="0" applyFont="1" applyBorder="1" applyAlignment="1" applyProtection="1">
      <alignment horizontal="left" vertical="center" wrapText="1" indent="3"/>
      <protection hidden="1"/>
    </xf>
    <xf numFmtId="0" fontId="20" fillId="0" borderId="14" xfId="0" applyFont="1" applyBorder="1" applyAlignment="1" applyProtection="1">
      <alignment horizontal="left" vertical="center" wrapText="1" indent="3"/>
      <protection hidden="1"/>
    </xf>
    <xf numFmtId="0" fontId="20" fillId="0" borderId="42" xfId="0" applyFont="1" applyBorder="1" applyAlignment="1" applyProtection="1">
      <alignment horizontal="left" vertical="center" wrapText="1" indent="3"/>
      <protection hidden="1"/>
    </xf>
    <xf numFmtId="0" fontId="20" fillId="0" borderId="47" xfId="0" applyFont="1" applyBorder="1" applyAlignment="1" applyProtection="1">
      <alignment horizontal="left" vertical="center" wrapText="1" indent="3"/>
      <protection hidden="1"/>
    </xf>
    <xf numFmtId="0" fontId="20" fillId="0" borderId="48" xfId="0" applyFont="1" applyBorder="1" applyAlignment="1" applyProtection="1">
      <alignment horizontal="left" vertical="center" wrapText="1" indent="3"/>
      <protection hidden="1"/>
    </xf>
    <xf numFmtId="0" fontId="20" fillId="0" borderId="17" xfId="0" applyFont="1" applyBorder="1" applyAlignment="1" applyProtection="1">
      <alignment horizontal="left" vertical="center" wrapText="1" indent="3"/>
      <protection hidden="1"/>
    </xf>
    <xf numFmtId="0" fontId="20" fillId="0" borderId="43" xfId="0" applyFont="1" applyBorder="1" applyAlignment="1" applyProtection="1">
      <alignment horizontal="left" vertical="center" wrapText="1" indent="3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0" fillId="0" borderId="0" xfId="0" applyFont="1" applyAlignment="1"/>
    <xf numFmtId="0" fontId="4" fillId="0" borderId="0" xfId="0" applyFont="1" applyBorder="1"/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32" fillId="0" borderId="0" xfId="0" applyFont="1" applyAlignment="1">
      <alignment vertical="center"/>
    </xf>
    <xf numFmtId="0" fontId="35" fillId="0" borderId="0" xfId="1" applyFont="1" applyFill="1" applyAlignment="1">
      <alignment vertical="center"/>
    </xf>
    <xf numFmtId="0" fontId="35" fillId="0" borderId="50" xfId="1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0" borderId="50" xfId="0" applyFont="1" applyFill="1" applyBorder="1" applyAlignment="1">
      <alignment vertical="center"/>
    </xf>
    <xf numFmtId="49" fontId="10" fillId="0" borderId="17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right" vertical="center"/>
    </xf>
    <xf numFmtId="49" fontId="10" fillId="0" borderId="14" xfId="0" applyNumberFormat="1" applyFont="1" applyBorder="1" applyAlignment="1">
      <alignment horizontal="right" vertical="center"/>
    </xf>
    <xf numFmtId="49" fontId="10" fillId="0" borderId="15" xfId="0" applyNumberFormat="1" applyFont="1" applyBorder="1" applyAlignment="1">
      <alignment horizontal="right" vertical="center"/>
    </xf>
  </cellXfs>
  <cellStyles count="2">
    <cellStyle name="Link" xfId="1" builtinId="8"/>
    <cellStyle name="Standard" xfId="0" builtinId="0"/>
  </cellStyles>
  <dxfs count="23"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vertical/>
        <horizontal/>
      </border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vv-easv.asg-steinhausen.ch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144371</xdr:colOff>
      <xdr:row>0</xdr:row>
      <xdr:rowOff>280148</xdr:rowOff>
    </xdr:from>
    <xdr:to>
      <xdr:col>30</xdr:col>
      <xdr:colOff>437031</xdr:colOff>
      <xdr:row>3</xdr:row>
      <xdr:rowOff>175932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DAF74D3-BC69-49AD-AC16-402FBF947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8077" y="280148"/>
          <a:ext cx="1771836" cy="85949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1</xdr:col>
      <xdr:colOff>797859</xdr:colOff>
      <xdr:row>1</xdr:row>
      <xdr:rowOff>280146</xdr:rowOff>
    </xdr:from>
    <xdr:to>
      <xdr:col>12</xdr:col>
      <xdr:colOff>11206</xdr:colOff>
      <xdr:row>3</xdr:row>
      <xdr:rowOff>33617</xdr:rowOff>
    </xdr:to>
    <xdr:sp macro="" textlink="">
      <xdr:nvSpPr>
        <xdr:cNvPr id="56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41170-C675-D5AA-2217-E9B69B5BB040}"/>
            </a:ext>
          </a:extLst>
        </xdr:cNvPr>
        <xdr:cNvSpPr txBox="1"/>
      </xdr:nvSpPr>
      <xdr:spPr>
        <a:xfrm>
          <a:off x="1851212" y="683558"/>
          <a:ext cx="2900082" cy="31376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>
              <a:solidFill>
                <a:schemeClr val="accent1"/>
              </a:solidFill>
            </a:rPr>
            <a:t>http://vv-easv.asg-steinhausen.ch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0</xdr:row>
      <xdr:rowOff>38100</xdr:rowOff>
    </xdr:from>
    <xdr:to>
      <xdr:col>4</xdr:col>
      <xdr:colOff>734171</xdr:colOff>
      <xdr:row>3</xdr:row>
      <xdr:rowOff>161924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04EB5F-F9C3-41EC-BF6E-E537F207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38100"/>
          <a:ext cx="1810496" cy="84772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vo.trapani@outlook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vo.trapani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055D-1173-469D-BEC7-8ED2C6539381}">
  <sheetPr codeName="Tabelle1">
    <tabColor rgb="FFFFFF00"/>
    <pageSetUpPr fitToPage="1"/>
  </sheetPr>
  <dimension ref="A1:AM40"/>
  <sheetViews>
    <sheetView showGridLines="0" tabSelected="1" zoomScale="85" zoomScaleNormal="85" workbookViewId="0">
      <selection activeCell="O8" sqref="O8:O9"/>
    </sheetView>
  </sheetViews>
  <sheetFormatPr baseColWidth="10" defaultColWidth="9.140625" defaultRowHeight="15" x14ac:dyDescent="0.25"/>
  <cols>
    <col min="1" max="1" width="15.7109375" customWidth="1"/>
    <col min="2" max="2" width="14" customWidth="1"/>
    <col min="3" max="3" width="5.42578125" style="3" customWidth="1"/>
    <col min="4" max="4" width="8.42578125" customWidth="1"/>
    <col min="5" max="5" width="0.85546875" customWidth="1"/>
    <col min="6" max="6" width="3.7109375" customWidth="1"/>
    <col min="7" max="7" width="0.85546875" customWidth="1"/>
    <col min="8" max="8" width="6.7109375" customWidth="1"/>
    <col min="9" max="9" width="3.7109375" customWidth="1"/>
    <col min="10" max="10" width="0.85546875" customWidth="1"/>
    <col min="11" max="11" width="7.28515625" customWidth="1"/>
    <col min="12" max="12" width="3.7109375" customWidth="1"/>
    <col min="13" max="13" width="0.85546875" customWidth="1"/>
    <col min="14" max="14" width="6.7109375" customWidth="1"/>
    <col min="15" max="15" width="4.140625" customWidth="1"/>
    <col min="16" max="16" width="3.7109375" customWidth="1"/>
    <col min="17" max="17" width="0.85546875" customWidth="1"/>
    <col min="18" max="18" width="7.28515625" customWidth="1"/>
    <col min="19" max="19" width="3.7109375" customWidth="1"/>
    <col min="20" max="20" width="0.85546875" customWidth="1"/>
    <col min="21" max="21" width="6.7109375" customWidth="1"/>
    <col min="22" max="22" width="3.7109375" customWidth="1"/>
    <col min="23" max="23" width="0.85546875" customWidth="1"/>
    <col min="24" max="24" width="8.140625" customWidth="1"/>
    <col min="25" max="26" width="4.7109375" customWidth="1"/>
    <col min="27" max="27" width="0.85546875" customWidth="1"/>
    <col min="28" max="28" width="11.7109375" style="3" customWidth="1"/>
    <col min="29" max="29" width="6.7109375" customWidth="1"/>
    <col min="30" max="30" width="3.7109375" customWidth="1"/>
    <col min="31" max="31" width="6.7109375" customWidth="1"/>
    <col min="32" max="32" width="1.85546875" customWidth="1"/>
    <col min="33" max="36" width="11.42578125" customWidth="1"/>
    <col min="38" max="256" width="11.42578125" customWidth="1"/>
  </cols>
  <sheetData>
    <row r="1" spans="1:39" s="19" customFormat="1" ht="31.5" customHeight="1" x14ac:dyDescent="0.25">
      <c r="A1" s="101" t="s">
        <v>48</v>
      </c>
      <c r="B1" s="101"/>
      <c r="C1" s="101"/>
      <c r="D1" s="101"/>
      <c r="E1" s="102" t="s">
        <v>55</v>
      </c>
      <c r="F1" s="102"/>
      <c r="G1" s="102"/>
      <c r="H1" s="102"/>
      <c r="I1" s="102"/>
      <c r="J1" s="174"/>
      <c r="K1" s="101">
        <v>2026</v>
      </c>
      <c r="L1" s="101"/>
      <c r="M1" s="101"/>
      <c r="N1" s="101"/>
    </row>
    <row r="2" spans="1:39" s="19" customFormat="1" ht="21.75" customHeight="1" x14ac:dyDescent="0.25">
      <c r="A2" s="100" t="s">
        <v>47</v>
      </c>
      <c r="B2" s="100"/>
      <c r="G2" s="88"/>
      <c r="H2" s="88"/>
      <c r="I2" s="88"/>
      <c r="J2" s="87"/>
      <c r="L2" s="87"/>
      <c r="N2" s="181" t="s">
        <v>24</v>
      </c>
      <c r="O2" s="182"/>
      <c r="P2" s="106">
        <v>46199</v>
      </c>
      <c r="Q2" s="106"/>
      <c r="R2" s="107"/>
      <c r="S2" s="103" t="s">
        <v>53</v>
      </c>
      <c r="T2" s="104"/>
      <c r="U2" s="104"/>
      <c r="V2" s="104"/>
      <c r="W2" s="105"/>
      <c r="X2" s="103" t="s">
        <v>51</v>
      </c>
      <c r="Y2" s="104"/>
      <c r="Z2" s="105"/>
      <c r="AA2"/>
      <c r="AB2" s="3"/>
      <c r="AC2" s="20"/>
      <c r="AI2" s="87"/>
    </row>
    <row r="3" spans="1:39" s="19" customFormat="1" ht="21.75" customHeight="1" x14ac:dyDescent="0.25">
      <c r="A3" s="177" t="s">
        <v>59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5"/>
      <c r="M3" s="97"/>
      <c r="N3" s="179" t="s">
        <v>25</v>
      </c>
      <c r="O3" s="180"/>
      <c r="P3" s="140">
        <v>46200</v>
      </c>
      <c r="Q3" s="140"/>
      <c r="R3" s="141"/>
      <c r="S3" s="127" t="s">
        <v>54</v>
      </c>
      <c r="T3" s="128"/>
      <c r="U3" s="128"/>
      <c r="V3" s="128"/>
      <c r="W3" s="129"/>
      <c r="X3" s="103" t="s">
        <v>52</v>
      </c>
      <c r="Y3" s="104"/>
      <c r="Z3" s="105"/>
      <c r="AA3"/>
      <c r="AB3" s="3"/>
      <c r="AH3" s="87"/>
      <c r="AI3" s="87"/>
    </row>
    <row r="4" spans="1:39" ht="21.75" customHeight="1" x14ac:dyDescent="0.3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6"/>
      <c r="M4" s="2"/>
      <c r="N4" s="2"/>
      <c r="O4" s="2"/>
      <c r="P4" s="2"/>
      <c r="Q4" s="2"/>
      <c r="R4" s="18" t="s">
        <v>22</v>
      </c>
      <c r="S4" s="18" t="s">
        <v>23</v>
      </c>
    </row>
    <row r="5" spans="1:39" ht="17.25" x14ac:dyDescent="0.25">
      <c r="A5" s="72" t="s">
        <v>40</v>
      </c>
      <c r="B5" s="153"/>
      <c r="C5" s="154"/>
      <c r="D5" s="154"/>
      <c r="E5" s="155"/>
      <c r="F5" s="136" t="s">
        <v>1</v>
      </c>
      <c r="G5" s="137"/>
      <c r="H5" s="137"/>
      <c r="I5" s="137"/>
      <c r="J5" s="153"/>
      <c r="K5" s="154"/>
      <c r="L5" s="154"/>
      <c r="M5" s="154"/>
      <c r="N5" s="155"/>
      <c r="O5" s="136" t="s">
        <v>39</v>
      </c>
      <c r="P5" s="137"/>
      <c r="Q5" s="137"/>
      <c r="R5" s="137"/>
      <c r="S5" s="122"/>
      <c r="T5" s="122"/>
      <c r="U5" s="122"/>
      <c r="V5" s="122"/>
      <c r="W5" s="123"/>
      <c r="X5" s="136" t="s">
        <v>5</v>
      </c>
      <c r="Y5" s="137"/>
      <c r="Z5" s="124"/>
      <c r="AA5" s="125"/>
      <c r="AB5" s="125"/>
      <c r="AC5" s="125"/>
      <c r="AD5" s="125"/>
      <c r="AE5" s="126"/>
    </row>
    <row r="6" spans="1:39" x14ac:dyDescent="0.25">
      <c r="H6" s="4"/>
      <c r="K6" s="4"/>
      <c r="N6" s="4"/>
      <c r="O6" s="4"/>
      <c r="R6" s="4"/>
      <c r="U6" s="4"/>
    </row>
    <row r="7" spans="1:39" ht="126.75" customHeight="1" x14ac:dyDescent="0.3">
      <c r="A7" s="52" t="s">
        <v>33</v>
      </c>
      <c r="B7" s="53" t="s">
        <v>34</v>
      </c>
      <c r="C7" s="54" t="s">
        <v>8</v>
      </c>
      <c r="D7" s="55" t="s">
        <v>60</v>
      </c>
      <c r="E7" s="56"/>
      <c r="F7" s="57" t="s">
        <v>9</v>
      </c>
      <c r="G7" s="58"/>
      <c r="H7" s="59" t="s">
        <v>19</v>
      </c>
      <c r="I7" s="60" t="s">
        <v>10</v>
      </c>
      <c r="J7" s="58"/>
      <c r="K7" s="61" t="s">
        <v>20</v>
      </c>
      <c r="L7" s="62" t="s">
        <v>21</v>
      </c>
      <c r="M7" s="58"/>
      <c r="N7" s="59" t="s">
        <v>11</v>
      </c>
      <c r="O7" s="59" t="s">
        <v>30</v>
      </c>
      <c r="P7" s="60" t="s">
        <v>12</v>
      </c>
      <c r="Q7" s="58"/>
      <c r="R7" s="61" t="s">
        <v>7</v>
      </c>
      <c r="S7" s="63" t="s">
        <v>12</v>
      </c>
      <c r="T7" s="64"/>
      <c r="U7" s="59" t="s">
        <v>13</v>
      </c>
      <c r="V7" s="60" t="s">
        <v>18</v>
      </c>
      <c r="W7" s="65"/>
      <c r="X7" s="66" t="s">
        <v>14</v>
      </c>
      <c r="Y7" s="66" t="s">
        <v>15</v>
      </c>
      <c r="Z7" s="66" t="s">
        <v>16</v>
      </c>
      <c r="AA7" s="67"/>
      <c r="AB7" s="91" t="s">
        <v>2</v>
      </c>
      <c r="AC7" s="133" t="s">
        <v>17</v>
      </c>
      <c r="AD7" s="134"/>
      <c r="AE7" s="135"/>
      <c r="AG7" s="169"/>
      <c r="AH7" s="170"/>
    </row>
    <row r="8" spans="1:39" s="2" customFormat="1" ht="15" customHeight="1" x14ac:dyDescent="0.3">
      <c r="A8" s="144"/>
      <c r="B8" s="109"/>
      <c r="C8" s="112"/>
      <c r="D8" s="114"/>
      <c r="E8" s="10"/>
      <c r="F8" s="116" t="str">
        <f>IF(A8&lt;&gt;"",1,"")</f>
        <v/>
      </c>
      <c r="G8" s="12"/>
      <c r="H8" s="112"/>
      <c r="I8" s="110" t="str">
        <f>IF(A8="","",H8*6)</f>
        <v/>
      </c>
      <c r="J8" s="12"/>
      <c r="K8" s="118" t="str">
        <f>IF(F8="","",SUM(F8))</f>
        <v/>
      </c>
      <c r="L8" s="118" t="str">
        <f>IF(K8="","",K8*10)</f>
        <v/>
      </c>
      <c r="M8" s="12"/>
      <c r="N8" s="112"/>
      <c r="O8" s="112"/>
      <c r="P8" s="110" t="str">
        <f>IF(N8="","",N8*6)</f>
        <v/>
      </c>
      <c r="Q8" s="12"/>
      <c r="R8" s="118" t="str">
        <f>IF(F8="","",SUM(F8))</f>
        <v/>
      </c>
      <c r="S8" s="118" t="str">
        <f>IF(R8="","",R8*6)</f>
        <v/>
      </c>
      <c r="T8" s="12"/>
      <c r="U8" s="112"/>
      <c r="V8" s="110" t="str">
        <f>IF(U8="","",U8*2)</f>
        <v/>
      </c>
      <c r="W8" s="14"/>
      <c r="X8" s="142" t="str">
        <f>IFERROR(SUM(F8)*8+(H8)*3+(K8)*8+(N8)*8+(R8)*8+(U8)*2.5,"")</f>
        <v/>
      </c>
      <c r="Y8" s="120" t="str">
        <f>IF(A8="","",SUMIF(F8:V9,"&lt;&gt;0")-F8-H8-K8-N8-O8-R8-U8)</f>
        <v/>
      </c>
      <c r="Z8" s="138" t="str">
        <f>IFERROR(ROUNDUP(Y8/10,0),"")</f>
        <v/>
      </c>
      <c r="AA8" s="16"/>
      <c r="AB8" s="73"/>
      <c r="AC8" s="89"/>
      <c r="AD8" s="5" t="s">
        <v>3</v>
      </c>
      <c r="AE8" s="89"/>
      <c r="AG8" s="172" t="str">
        <f>IF(AND(A8&gt;0,D8=""),"Bitte Stellung eingeben","")</f>
        <v/>
      </c>
      <c r="AH8" s="172"/>
      <c r="AI8" s="168"/>
      <c r="AJ8" s="168"/>
      <c r="AK8" s="168"/>
      <c r="AL8" s="168"/>
    </row>
    <row r="9" spans="1:39" s="2" customFormat="1" ht="15" customHeight="1" x14ac:dyDescent="0.3">
      <c r="A9" s="145"/>
      <c r="B9" s="109"/>
      <c r="C9" s="113"/>
      <c r="D9" s="115"/>
      <c r="E9" s="11"/>
      <c r="F9" s="117"/>
      <c r="G9" s="13"/>
      <c r="H9" s="113"/>
      <c r="I9" s="111"/>
      <c r="J9" s="13"/>
      <c r="K9" s="119"/>
      <c r="L9" s="119"/>
      <c r="M9" s="13"/>
      <c r="N9" s="113"/>
      <c r="O9" s="113"/>
      <c r="P9" s="111"/>
      <c r="Q9" s="13"/>
      <c r="R9" s="119"/>
      <c r="S9" s="119"/>
      <c r="T9" s="13"/>
      <c r="U9" s="113"/>
      <c r="V9" s="111"/>
      <c r="W9" s="15"/>
      <c r="X9" s="143"/>
      <c r="Y9" s="121"/>
      <c r="Z9" s="139"/>
      <c r="AA9" s="17"/>
      <c r="AB9" s="74"/>
      <c r="AC9" s="90"/>
      <c r="AD9" s="6" t="s">
        <v>3</v>
      </c>
      <c r="AE9" s="90"/>
      <c r="AF9" s="21"/>
      <c r="AG9" s="172"/>
      <c r="AH9" s="172"/>
      <c r="AI9"/>
      <c r="AJ9"/>
      <c r="AK9"/>
      <c r="AL9"/>
    </row>
    <row r="10" spans="1:39" s="2" customFormat="1" ht="15" customHeight="1" x14ac:dyDescent="0.3">
      <c r="A10" s="144"/>
      <c r="B10" s="109"/>
      <c r="C10" s="112"/>
      <c r="D10" s="114"/>
      <c r="E10" s="11"/>
      <c r="F10" s="116" t="str">
        <f>IF(A10&lt;&gt;"",1,"")</f>
        <v/>
      </c>
      <c r="G10" s="13"/>
      <c r="H10" s="112"/>
      <c r="I10" s="110" t="str">
        <f>IF(A10="","",H10*6)</f>
        <v/>
      </c>
      <c r="J10" s="13"/>
      <c r="K10" s="118" t="str">
        <f t="shared" ref="K10" si="0">IF(F10="","",SUM(F10))</f>
        <v/>
      </c>
      <c r="L10" s="118" t="str">
        <f t="shared" ref="L10" si="1">IF(K10="","",K10*10)</f>
        <v/>
      </c>
      <c r="M10" s="13"/>
      <c r="N10" s="112"/>
      <c r="O10" s="112"/>
      <c r="P10" s="110" t="str">
        <f>IF(N10="","",N10*6)</f>
        <v/>
      </c>
      <c r="Q10" s="13"/>
      <c r="R10" s="118" t="str">
        <f t="shared" ref="R10" si="2">IF(F10="","",SUM(F10))</f>
        <v/>
      </c>
      <c r="S10" s="118" t="str">
        <f t="shared" ref="S10" si="3">IF(R10="","",R10*6)</f>
        <v/>
      </c>
      <c r="T10" s="13"/>
      <c r="U10" s="112"/>
      <c r="V10" s="110" t="str">
        <f t="shared" ref="V10" si="4">IF(U10="","",U10*2)</f>
        <v/>
      </c>
      <c r="W10" s="15"/>
      <c r="X10" s="142" t="str">
        <f>IFERROR(SUM(F10)*8+(H10)*3+(K10)*8+(N10)*8+(R10)*8+(U10)*2.5,"")</f>
        <v/>
      </c>
      <c r="Y10" s="120" t="str">
        <f>IF(A10="","",SUMIF(F10:V11,"&lt;&gt;0")-F10-H10-K10-N10-O10-R10-U10)</f>
        <v/>
      </c>
      <c r="Z10" s="138" t="str">
        <f t="shared" ref="Z10" si="5">IFERROR(ROUNDUP(Y10/10,0),"")</f>
        <v/>
      </c>
      <c r="AA10" s="17"/>
      <c r="AB10" s="73"/>
      <c r="AC10" s="89"/>
      <c r="AD10" s="5" t="s">
        <v>3</v>
      </c>
      <c r="AE10" s="89"/>
      <c r="AF10" s="21"/>
      <c r="AG10" s="172" t="str">
        <f t="shared" ref="AG10:AG31" si="6">IF(AND(A10&gt;0,D10=""),"Bitte Stellung eingeben","")</f>
        <v/>
      </c>
      <c r="AH10" s="172"/>
    </row>
    <row r="11" spans="1:39" s="2" customFormat="1" ht="15" customHeight="1" x14ac:dyDescent="0.3">
      <c r="A11" s="145"/>
      <c r="B11" s="109"/>
      <c r="C11" s="113"/>
      <c r="D11" s="115"/>
      <c r="E11" s="11"/>
      <c r="F11" s="117"/>
      <c r="G11" s="13"/>
      <c r="H11" s="113"/>
      <c r="I11" s="111"/>
      <c r="J11" s="13"/>
      <c r="K11" s="119"/>
      <c r="L11" s="119"/>
      <c r="M11" s="13"/>
      <c r="N11" s="113"/>
      <c r="O11" s="113"/>
      <c r="P11" s="111"/>
      <c r="Q11" s="13"/>
      <c r="R11" s="119"/>
      <c r="S11" s="119"/>
      <c r="T11" s="13"/>
      <c r="U11" s="113"/>
      <c r="V11" s="111"/>
      <c r="W11" s="15"/>
      <c r="X11" s="143"/>
      <c r="Y11" s="121"/>
      <c r="Z11" s="139"/>
      <c r="AA11" s="17"/>
      <c r="AB11" s="74"/>
      <c r="AC11" s="90"/>
      <c r="AD11" s="6" t="s">
        <v>3</v>
      </c>
      <c r="AE11" s="90"/>
      <c r="AF11" s="21"/>
      <c r="AG11" s="172"/>
      <c r="AH11" s="172"/>
      <c r="AI11"/>
      <c r="AJ11"/>
      <c r="AK11"/>
      <c r="AL11"/>
    </row>
    <row r="12" spans="1:39" s="2" customFormat="1" ht="15" customHeight="1" x14ac:dyDescent="0.3">
      <c r="A12" s="144"/>
      <c r="B12" s="109"/>
      <c r="C12" s="112"/>
      <c r="D12" s="114"/>
      <c r="E12" s="11"/>
      <c r="F12" s="116" t="str">
        <f>IF(A12&lt;&gt;"",1,"")</f>
        <v/>
      </c>
      <c r="G12" s="13"/>
      <c r="H12" s="112"/>
      <c r="I12" s="110" t="str">
        <f>IF(A12="","",H12*6)</f>
        <v/>
      </c>
      <c r="J12" s="13"/>
      <c r="K12" s="118" t="str">
        <f t="shared" ref="K12" si="7">IF(F12="","",SUM(F12))</f>
        <v/>
      </c>
      <c r="L12" s="118" t="str">
        <f t="shared" ref="L12" si="8">IF(K12="","",K12*10)</f>
        <v/>
      </c>
      <c r="M12" s="13"/>
      <c r="N12" s="112"/>
      <c r="O12" s="112"/>
      <c r="P12" s="110" t="str">
        <f>IF(N12="","",N12*6)</f>
        <v/>
      </c>
      <c r="Q12" s="13"/>
      <c r="R12" s="118" t="str">
        <f t="shared" ref="R12" si="9">IF(F12="","",SUM(F12))</f>
        <v/>
      </c>
      <c r="S12" s="118" t="str">
        <f t="shared" ref="S12" si="10">IF(R12="","",R12*6)</f>
        <v/>
      </c>
      <c r="T12" s="13"/>
      <c r="U12" s="112"/>
      <c r="V12" s="110" t="str">
        <f t="shared" ref="V12" si="11">IF(U12="","",U12*2)</f>
        <v/>
      </c>
      <c r="W12" s="15"/>
      <c r="X12" s="142" t="str">
        <f>IFERROR(SUM(F12)*8+(H12)*3+(K12)*8+(N12)*8+(R12)*8+(U12)*2.5,"")</f>
        <v/>
      </c>
      <c r="Y12" s="120" t="str">
        <f>IF(A12="","",SUMIF(F12:V13,"&lt;&gt;0")-F12-H12-K12-N12-O12-R12-U12)</f>
        <v/>
      </c>
      <c r="Z12" s="138" t="str">
        <f t="shared" ref="Z12" si="12">IFERROR(ROUNDUP(Y12/10,0),"")</f>
        <v/>
      </c>
      <c r="AA12" s="17"/>
      <c r="AB12" s="73"/>
      <c r="AC12" s="89"/>
      <c r="AD12" s="5" t="s">
        <v>3</v>
      </c>
      <c r="AE12" s="89"/>
      <c r="AF12" s="21"/>
      <c r="AG12" s="171" t="str">
        <f t="shared" ref="AG12:AG31" si="13">IF(AND(A12&gt;0,D12=""),"Bitte Stellung eingeben","")</f>
        <v/>
      </c>
      <c r="AH12" s="171"/>
      <c r="AI12"/>
      <c r="AJ12"/>
      <c r="AK12"/>
      <c r="AL12"/>
    </row>
    <row r="13" spans="1:39" s="2" customFormat="1" ht="15" customHeight="1" x14ac:dyDescent="0.3">
      <c r="A13" s="145"/>
      <c r="B13" s="109"/>
      <c r="C13" s="113"/>
      <c r="D13" s="115"/>
      <c r="E13" s="11"/>
      <c r="F13" s="117"/>
      <c r="G13" s="13"/>
      <c r="H13" s="113"/>
      <c r="I13" s="111"/>
      <c r="J13" s="13"/>
      <c r="K13" s="119"/>
      <c r="L13" s="119"/>
      <c r="M13" s="13"/>
      <c r="N13" s="113"/>
      <c r="O13" s="113"/>
      <c r="P13" s="111"/>
      <c r="Q13" s="13"/>
      <c r="R13" s="119"/>
      <c r="S13" s="119"/>
      <c r="T13" s="13"/>
      <c r="U13" s="113"/>
      <c r="V13" s="111"/>
      <c r="W13" s="15"/>
      <c r="X13" s="143"/>
      <c r="Y13" s="121"/>
      <c r="Z13" s="139"/>
      <c r="AA13" s="17"/>
      <c r="AB13" s="74"/>
      <c r="AC13" s="90"/>
      <c r="AD13" s="6" t="s">
        <v>3</v>
      </c>
      <c r="AE13" s="90"/>
      <c r="AF13" s="21"/>
      <c r="AG13" s="171"/>
      <c r="AH13" s="171"/>
      <c r="AI13"/>
      <c r="AJ13"/>
      <c r="AK13"/>
      <c r="AL13"/>
    </row>
    <row r="14" spans="1:39" s="2" customFormat="1" ht="15" customHeight="1" x14ac:dyDescent="0.3">
      <c r="A14" s="144"/>
      <c r="B14" s="109"/>
      <c r="C14" s="112"/>
      <c r="D14" s="114"/>
      <c r="E14" s="11"/>
      <c r="F14" s="116" t="str">
        <f>IF(A14&lt;&gt;"",1,"")</f>
        <v/>
      </c>
      <c r="G14" s="13"/>
      <c r="H14" s="112"/>
      <c r="I14" s="110" t="str">
        <f>IF(A14="","",H14*6)</f>
        <v/>
      </c>
      <c r="J14" s="13"/>
      <c r="K14" s="118" t="str">
        <f t="shared" ref="K14" si="14">IF(F14="","",SUM(F14))</f>
        <v/>
      </c>
      <c r="L14" s="118" t="str">
        <f t="shared" ref="L14" si="15">IF(K14="","",K14*10)</f>
        <v/>
      </c>
      <c r="M14" s="13"/>
      <c r="N14" s="112"/>
      <c r="O14" s="112"/>
      <c r="P14" s="110" t="str">
        <f>IF(N14="","",N14*6)</f>
        <v/>
      </c>
      <c r="Q14" s="13"/>
      <c r="R14" s="118" t="str">
        <f t="shared" ref="R14" si="16">IF(F14="","",SUM(F14))</f>
        <v/>
      </c>
      <c r="S14" s="118" t="str">
        <f t="shared" ref="S14" si="17">IF(R14="","",R14*6)</f>
        <v/>
      </c>
      <c r="T14" s="13"/>
      <c r="U14" s="112"/>
      <c r="V14" s="110" t="str">
        <f t="shared" ref="V14" si="18">IF(U14="","",U14*2)</f>
        <v/>
      </c>
      <c r="W14" s="15"/>
      <c r="X14" s="142" t="str">
        <f>IFERROR(SUM(F14)*8+(H14)*3+(K14)*8+(N14)*8+(R14)*8+(U14)*2.5,"")</f>
        <v/>
      </c>
      <c r="Y14" s="120" t="str">
        <f>IF(A14="","",SUMIF(F14:V15,"&lt;&gt;0")-F14-H14-K14-N14-O14-R14-U14)</f>
        <v/>
      </c>
      <c r="Z14" s="138" t="str">
        <f t="shared" ref="Z14" si="19">IFERROR(ROUNDUP(Y14/10,0),"")</f>
        <v/>
      </c>
      <c r="AA14" s="17"/>
      <c r="AB14" s="73"/>
      <c r="AC14" s="89"/>
      <c r="AD14" s="5" t="s">
        <v>3</v>
      </c>
      <c r="AE14" s="89"/>
      <c r="AF14" s="21"/>
      <c r="AG14" s="172" t="str">
        <f t="shared" ref="AG14:AG31" si="20">IF(AND(A14&gt;0,D14=""),"Bitte Stellung eingeben","")</f>
        <v/>
      </c>
      <c r="AH14" s="172"/>
      <c r="AI14"/>
      <c r="AJ14"/>
      <c r="AK14"/>
      <c r="AL14"/>
    </row>
    <row r="15" spans="1:39" ht="15" customHeight="1" x14ac:dyDescent="0.3">
      <c r="A15" s="145"/>
      <c r="B15" s="109"/>
      <c r="C15" s="113"/>
      <c r="D15" s="115"/>
      <c r="E15" s="11"/>
      <c r="F15" s="117"/>
      <c r="G15" s="13"/>
      <c r="H15" s="113"/>
      <c r="I15" s="111"/>
      <c r="J15" s="13"/>
      <c r="K15" s="119"/>
      <c r="L15" s="119"/>
      <c r="M15" s="13"/>
      <c r="N15" s="113"/>
      <c r="O15" s="113"/>
      <c r="P15" s="111"/>
      <c r="Q15" s="13"/>
      <c r="R15" s="119"/>
      <c r="S15" s="119"/>
      <c r="T15" s="13"/>
      <c r="U15" s="113"/>
      <c r="V15" s="111"/>
      <c r="W15" s="15"/>
      <c r="X15" s="143"/>
      <c r="Y15" s="121"/>
      <c r="Z15" s="139"/>
      <c r="AA15" s="17"/>
      <c r="AB15" s="74"/>
      <c r="AC15" s="90"/>
      <c r="AD15" s="6" t="s">
        <v>3</v>
      </c>
      <c r="AE15" s="90"/>
      <c r="AF15" s="21"/>
      <c r="AG15" s="172"/>
      <c r="AH15" s="172"/>
      <c r="AM15" s="2"/>
    </row>
    <row r="16" spans="1:39" ht="15" customHeight="1" x14ac:dyDescent="0.3">
      <c r="A16" s="144"/>
      <c r="B16" s="108"/>
      <c r="C16" s="112"/>
      <c r="D16" s="114"/>
      <c r="E16" s="11"/>
      <c r="F16" s="116" t="str">
        <f>IF(A16&lt;&gt;"",1,"")</f>
        <v/>
      </c>
      <c r="G16" s="13"/>
      <c r="H16" s="112"/>
      <c r="I16" s="110" t="str">
        <f>IF(A16="","",H16*6)</f>
        <v/>
      </c>
      <c r="J16" s="13"/>
      <c r="K16" s="118" t="str">
        <f t="shared" ref="K16" si="21">IF(F16="","",SUM(F16))</f>
        <v/>
      </c>
      <c r="L16" s="118" t="str">
        <f t="shared" ref="L16" si="22">IF(K16="","",K16*10)</f>
        <v/>
      </c>
      <c r="M16" s="13"/>
      <c r="N16" s="112"/>
      <c r="O16" s="112"/>
      <c r="P16" s="110" t="str">
        <f>IF(N16="","",N16*6)</f>
        <v/>
      </c>
      <c r="Q16" s="13"/>
      <c r="R16" s="118" t="str">
        <f t="shared" ref="R16" si="23">IF(F16="","",SUM(F16))</f>
        <v/>
      </c>
      <c r="S16" s="118" t="str">
        <f t="shared" ref="S16" si="24">IF(R16="","",R16*6)</f>
        <v/>
      </c>
      <c r="T16" s="13"/>
      <c r="U16" s="112"/>
      <c r="V16" s="110" t="str">
        <f t="shared" ref="V16" si="25">IF(U16="","",U16*2)</f>
        <v/>
      </c>
      <c r="W16" s="15"/>
      <c r="X16" s="142" t="str">
        <f>IFERROR(SUM(F16)*8+(H16)*3+(K16)*8+(N16)*8+(R16)*8+(U16)*2.5,"")</f>
        <v/>
      </c>
      <c r="Y16" s="120" t="str">
        <f>IF(A16="","",SUMIF(F16:V17,"&lt;&gt;0")-F16-H16-K16-N16-O16-R16-U16)</f>
        <v/>
      </c>
      <c r="Z16" s="138" t="str">
        <f t="shared" ref="Z16" si="26">IFERROR(ROUNDUP(Y16/10,0),"")</f>
        <v/>
      </c>
      <c r="AA16" s="17"/>
      <c r="AB16" s="73"/>
      <c r="AC16" s="89"/>
      <c r="AD16" s="5" t="s">
        <v>3</v>
      </c>
      <c r="AE16" s="89"/>
      <c r="AF16" s="21"/>
      <c r="AG16" s="172" t="str">
        <f t="shared" ref="AG16:AG31" si="27">IF(AND(A16&gt;0,D16=""),"Bitte Stellung eingeben","")</f>
        <v/>
      </c>
      <c r="AH16" s="172"/>
      <c r="AM16" s="2"/>
    </row>
    <row r="17" spans="1:38" ht="15" customHeight="1" x14ac:dyDescent="0.25">
      <c r="A17" s="145"/>
      <c r="B17" s="108"/>
      <c r="C17" s="113"/>
      <c r="D17" s="115"/>
      <c r="E17" s="11"/>
      <c r="F17" s="117"/>
      <c r="G17" s="13"/>
      <c r="H17" s="113"/>
      <c r="I17" s="111"/>
      <c r="J17" s="13"/>
      <c r="K17" s="119"/>
      <c r="L17" s="119"/>
      <c r="M17" s="13"/>
      <c r="N17" s="113"/>
      <c r="O17" s="113"/>
      <c r="P17" s="111"/>
      <c r="Q17" s="13"/>
      <c r="R17" s="119"/>
      <c r="S17" s="119"/>
      <c r="T17" s="13"/>
      <c r="U17" s="113"/>
      <c r="V17" s="111"/>
      <c r="W17" s="15"/>
      <c r="X17" s="143"/>
      <c r="Y17" s="121"/>
      <c r="Z17" s="139"/>
      <c r="AA17" s="17"/>
      <c r="AB17" s="74"/>
      <c r="AC17" s="90"/>
      <c r="AD17" s="6" t="s">
        <v>3</v>
      </c>
      <c r="AE17" s="90"/>
      <c r="AG17" s="172"/>
      <c r="AH17" s="172"/>
    </row>
    <row r="18" spans="1:38" s="7" customFormat="1" ht="15" customHeight="1" x14ac:dyDescent="0.25">
      <c r="A18" s="144"/>
      <c r="B18" s="109"/>
      <c r="C18" s="112"/>
      <c r="D18" s="114"/>
      <c r="E18" s="11"/>
      <c r="F18" s="116" t="str">
        <f>IF(A18&lt;&gt;"",1,"")</f>
        <v/>
      </c>
      <c r="G18" s="13"/>
      <c r="H18" s="112"/>
      <c r="I18" s="110" t="str">
        <f>IF(A18="","",H18*6)</f>
        <v/>
      </c>
      <c r="J18" s="13"/>
      <c r="K18" s="118" t="str">
        <f t="shared" ref="K18" si="28">IF(F18="","",SUM(F18))</f>
        <v/>
      </c>
      <c r="L18" s="118" t="str">
        <f t="shared" ref="L18" si="29">IF(K18="","",K18*10)</f>
        <v/>
      </c>
      <c r="M18" s="13"/>
      <c r="N18" s="112"/>
      <c r="O18" s="112"/>
      <c r="P18" s="110" t="str">
        <f>IF(N18="","",N18*6)</f>
        <v/>
      </c>
      <c r="Q18" s="13"/>
      <c r="R18" s="118" t="str">
        <f t="shared" ref="R18" si="30">IF(F18="","",SUM(F18))</f>
        <v/>
      </c>
      <c r="S18" s="118" t="str">
        <f t="shared" ref="S18" si="31">IF(R18="","",R18*6)</f>
        <v/>
      </c>
      <c r="T18" s="13"/>
      <c r="U18" s="112"/>
      <c r="V18" s="110" t="str">
        <f t="shared" ref="V18" si="32">IF(U18="","",U18*2)</f>
        <v/>
      </c>
      <c r="W18" s="15"/>
      <c r="X18" s="142" t="str">
        <f>IFERROR(SUM(F18)*8+(H18)*3+(K18)*8+(N18)*8+(R18)*8+(U18)*2.5,"")</f>
        <v/>
      </c>
      <c r="Y18" s="120" t="str">
        <f>IF(A18="","",SUMIF(F18:V19,"&lt;&gt;0")-F18-H18-K18-N18-O18-R18-U18)</f>
        <v/>
      </c>
      <c r="Z18" s="138" t="str">
        <f t="shared" ref="Z18" si="33">IFERROR(ROUNDUP(Y18/10,0),"")</f>
        <v/>
      </c>
      <c r="AA18" s="17"/>
      <c r="AB18" s="73"/>
      <c r="AC18" s="89"/>
      <c r="AD18" s="5" t="s">
        <v>3</v>
      </c>
      <c r="AE18" s="89"/>
      <c r="AF18"/>
      <c r="AG18" s="172" t="str">
        <f t="shared" ref="AG18:AG31" si="34">IF(AND(A18&gt;0,D18=""),"Bitte Stellung eingeben","")</f>
        <v/>
      </c>
      <c r="AH18" s="172"/>
      <c r="AI18"/>
      <c r="AJ18"/>
      <c r="AK18"/>
      <c r="AL18"/>
    </row>
    <row r="19" spans="1:38" s="7" customFormat="1" ht="15" customHeight="1" x14ac:dyDescent="0.25">
      <c r="A19" s="145"/>
      <c r="B19" s="109"/>
      <c r="C19" s="113"/>
      <c r="D19" s="115"/>
      <c r="E19" s="11"/>
      <c r="F19" s="117"/>
      <c r="G19" s="13"/>
      <c r="H19" s="113"/>
      <c r="I19" s="111"/>
      <c r="J19" s="13"/>
      <c r="K19" s="119"/>
      <c r="L19" s="119"/>
      <c r="M19" s="13"/>
      <c r="N19" s="113"/>
      <c r="O19" s="113"/>
      <c r="P19" s="111"/>
      <c r="Q19" s="13"/>
      <c r="R19" s="119"/>
      <c r="S19" s="119"/>
      <c r="T19" s="13"/>
      <c r="U19" s="113"/>
      <c r="V19" s="111"/>
      <c r="W19" s="15"/>
      <c r="X19" s="143"/>
      <c r="Y19" s="121"/>
      <c r="Z19" s="139"/>
      <c r="AA19" s="17"/>
      <c r="AB19" s="74"/>
      <c r="AC19" s="90"/>
      <c r="AD19" s="6" t="s">
        <v>3</v>
      </c>
      <c r="AE19" s="90"/>
      <c r="AF19"/>
      <c r="AG19" s="172"/>
      <c r="AH19" s="172"/>
      <c r="AI19"/>
      <c r="AJ19"/>
      <c r="AK19"/>
      <c r="AL19"/>
    </row>
    <row r="20" spans="1:38" ht="15" customHeight="1" x14ac:dyDescent="0.25">
      <c r="A20" s="144"/>
      <c r="B20" s="108"/>
      <c r="C20" s="112"/>
      <c r="D20" s="114"/>
      <c r="E20" s="11"/>
      <c r="F20" s="116" t="str">
        <f>IF(A20&lt;&gt;"",1,"")</f>
        <v/>
      </c>
      <c r="G20" s="13"/>
      <c r="H20" s="112"/>
      <c r="I20" s="110" t="str">
        <f>IF(A20="","",H20*6)</f>
        <v/>
      </c>
      <c r="J20" s="13"/>
      <c r="K20" s="118" t="str">
        <f t="shared" ref="K20" si="35">IF(F20="","",SUM(F20))</f>
        <v/>
      </c>
      <c r="L20" s="118" t="str">
        <f t="shared" ref="L20" si="36">IF(K20="","",K20*10)</f>
        <v/>
      </c>
      <c r="M20" s="13"/>
      <c r="N20" s="112"/>
      <c r="O20" s="112"/>
      <c r="P20" s="110" t="str">
        <f>IF(N20="","",N20*6)</f>
        <v/>
      </c>
      <c r="Q20" s="13"/>
      <c r="R20" s="118" t="str">
        <f t="shared" ref="R20" si="37">IF(F20="","",SUM(F20))</f>
        <v/>
      </c>
      <c r="S20" s="118" t="str">
        <f t="shared" ref="S20" si="38">IF(R20="","",R20*6)</f>
        <v/>
      </c>
      <c r="T20" s="13"/>
      <c r="U20" s="112"/>
      <c r="V20" s="110" t="str">
        <f t="shared" ref="V20" si="39">IF(U20="","",U20*2)</f>
        <v/>
      </c>
      <c r="W20" s="15"/>
      <c r="X20" s="142" t="str">
        <f>IFERROR(SUM(F20)*8+(H20)*3+(K20)*8+(N20)*8+(R20)*8+(U20)*2.5,"")</f>
        <v/>
      </c>
      <c r="Y20" s="120" t="str">
        <f>IF(A20="","",SUMIF(F20:V21,"&lt;&gt;0")-F20-H20-K20-N20-O20-R20-U20)</f>
        <v/>
      </c>
      <c r="Z20" s="138" t="str">
        <f t="shared" ref="Z20" si="40">IFERROR(ROUNDUP(Y20/10,0),"")</f>
        <v/>
      </c>
      <c r="AA20" s="17"/>
      <c r="AB20" s="73"/>
      <c r="AC20" s="89"/>
      <c r="AD20" s="5" t="s">
        <v>3</v>
      </c>
      <c r="AE20" s="89"/>
      <c r="AG20" s="172" t="str">
        <f t="shared" ref="AG20:AG31" si="41">IF(AND(A20&gt;0,D20=""),"Bitte Stellung eingeben","")</f>
        <v/>
      </c>
      <c r="AH20" s="172"/>
    </row>
    <row r="21" spans="1:38" ht="15" customHeight="1" x14ac:dyDescent="0.25">
      <c r="A21" s="145"/>
      <c r="B21" s="108"/>
      <c r="C21" s="113"/>
      <c r="D21" s="115"/>
      <c r="E21" s="11"/>
      <c r="F21" s="117"/>
      <c r="G21" s="13"/>
      <c r="H21" s="113"/>
      <c r="I21" s="111"/>
      <c r="J21" s="13"/>
      <c r="K21" s="119"/>
      <c r="L21" s="119"/>
      <c r="M21" s="13"/>
      <c r="N21" s="113"/>
      <c r="O21" s="113"/>
      <c r="P21" s="111"/>
      <c r="Q21" s="13"/>
      <c r="R21" s="119"/>
      <c r="S21" s="119"/>
      <c r="T21" s="13"/>
      <c r="U21" s="113"/>
      <c r="V21" s="111"/>
      <c r="W21" s="15"/>
      <c r="X21" s="143"/>
      <c r="Y21" s="121"/>
      <c r="Z21" s="139"/>
      <c r="AA21" s="17"/>
      <c r="AB21" s="74"/>
      <c r="AC21" s="90"/>
      <c r="AD21" s="6" t="s">
        <v>3</v>
      </c>
      <c r="AE21" s="90"/>
      <c r="AG21" s="172"/>
      <c r="AH21" s="172"/>
    </row>
    <row r="22" spans="1:38" ht="15" customHeight="1" x14ac:dyDescent="0.25">
      <c r="A22" s="144"/>
      <c r="B22" s="108"/>
      <c r="C22" s="112"/>
      <c r="D22" s="114"/>
      <c r="E22" s="11"/>
      <c r="F22" s="116" t="str">
        <f>IF(A22&lt;&gt;"",1,"")</f>
        <v/>
      </c>
      <c r="G22" s="13"/>
      <c r="H22" s="112"/>
      <c r="I22" s="110" t="str">
        <f>IF(A22="","",H22*6)</f>
        <v/>
      </c>
      <c r="J22" s="13"/>
      <c r="K22" s="118" t="str">
        <f t="shared" ref="K22" si="42">IF(F22="","",SUM(F22))</f>
        <v/>
      </c>
      <c r="L22" s="118" t="str">
        <f t="shared" ref="L22" si="43">IF(K22="","",K22*10)</f>
        <v/>
      </c>
      <c r="M22" s="13"/>
      <c r="N22" s="112"/>
      <c r="O22" s="112"/>
      <c r="P22" s="110" t="str">
        <f>IF(N22="","",N22*6)</f>
        <v/>
      </c>
      <c r="Q22" s="13"/>
      <c r="R22" s="118" t="str">
        <f t="shared" ref="R22" si="44">IF(F22="","",SUM(F22))</f>
        <v/>
      </c>
      <c r="S22" s="118" t="str">
        <f t="shared" ref="S22" si="45">IF(R22="","",R22*6)</f>
        <v/>
      </c>
      <c r="T22" s="13"/>
      <c r="U22" s="112"/>
      <c r="V22" s="110" t="str">
        <f t="shared" ref="V22" si="46">IF(U22="","",U22*2)</f>
        <v/>
      </c>
      <c r="W22" s="15"/>
      <c r="X22" s="142" t="str">
        <f>IFERROR(SUM(F22)*8+(H22)*3+(K22)*8+(N22)*8+(R22)*8+(U22)*2.5,"")</f>
        <v/>
      </c>
      <c r="Y22" s="120" t="str">
        <f>IF(A22="","",SUMIF(F22:V23,"&lt;&gt;0")-F22-H22-K22-N22-O22-R22-U22)</f>
        <v/>
      </c>
      <c r="Z22" s="138" t="str">
        <f t="shared" ref="Z22" si="47">IFERROR(ROUNDUP(Y22/10,0),"")</f>
        <v/>
      </c>
      <c r="AA22" s="17"/>
      <c r="AB22" s="73"/>
      <c r="AC22" s="89"/>
      <c r="AD22" s="5" t="s">
        <v>3</v>
      </c>
      <c r="AE22" s="89"/>
      <c r="AG22" s="172" t="str">
        <f t="shared" ref="AG22:AG31" si="48">IF(AND(A22&gt;0,D22=""),"Bitte Stellung eingeben","")</f>
        <v/>
      </c>
      <c r="AH22" s="172"/>
    </row>
    <row r="23" spans="1:38" ht="15" customHeight="1" x14ac:dyDescent="0.25">
      <c r="A23" s="145"/>
      <c r="B23" s="108"/>
      <c r="C23" s="113"/>
      <c r="D23" s="115"/>
      <c r="E23" s="11"/>
      <c r="F23" s="117"/>
      <c r="G23" s="13"/>
      <c r="H23" s="113"/>
      <c r="I23" s="111"/>
      <c r="J23" s="13"/>
      <c r="K23" s="119"/>
      <c r="L23" s="119"/>
      <c r="M23" s="13"/>
      <c r="N23" s="113"/>
      <c r="O23" s="113"/>
      <c r="P23" s="111"/>
      <c r="Q23" s="13"/>
      <c r="R23" s="119"/>
      <c r="S23" s="119"/>
      <c r="T23" s="13"/>
      <c r="U23" s="113"/>
      <c r="V23" s="111"/>
      <c r="W23" s="15"/>
      <c r="X23" s="143"/>
      <c r="Y23" s="121"/>
      <c r="Z23" s="139"/>
      <c r="AA23" s="17"/>
      <c r="AB23" s="74"/>
      <c r="AC23" s="90"/>
      <c r="AD23" s="6" t="s">
        <v>3</v>
      </c>
      <c r="AE23" s="90"/>
      <c r="AG23" s="172"/>
      <c r="AH23" s="172"/>
    </row>
    <row r="24" spans="1:38" ht="15" customHeight="1" x14ac:dyDescent="0.25">
      <c r="A24" s="144"/>
      <c r="B24" s="108"/>
      <c r="C24" s="112"/>
      <c r="D24" s="114"/>
      <c r="E24" s="11"/>
      <c r="F24" s="116" t="str">
        <f>IF(A24&lt;&gt;"",1,"")</f>
        <v/>
      </c>
      <c r="G24" s="13"/>
      <c r="H24" s="112"/>
      <c r="I24" s="110" t="str">
        <f>IF(A24="","",H24*6)</f>
        <v/>
      </c>
      <c r="J24" s="13"/>
      <c r="K24" s="118" t="str">
        <f t="shared" ref="K24" si="49">IF(F24="","",SUM(F24))</f>
        <v/>
      </c>
      <c r="L24" s="118" t="str">
        <f t="shared" ref="L24" si="50">IF(K24="","",K24*10)</f>
        <v/>
      </c>
      <c r="M24" s="13"/>
      <c r="N24" s="112"/>
      <c r="O24" s="112"/>
      <c r="P24" s="110" t="str">
        <f>IF(N24="","",N24*6)</f>
        <v/>
      </c>
      <c r="Q24" s="13"/>
      <c r="R24" s="118" t="str">
        <f t="shared" ref="R24" si="51">IF(F24="","",SUM(F24))</f>
        <v/>
      </c>
      <c r="S24" s="118" t="str">
        <f t="shared" ref="S24" si="52">IF(R24="","",R24*6)</f>
        <v/>
      </c>
      <c r="T24" s="13"/>
      <c r="U24" s="112"/>
      <c r="V24" s="110" t="str">
        <f t="shared" ref="V24" si="53">IF(U24="","",U24*2)</f>
        <v/>
      </c>
      <c r="W24" s="15"/>
      <c r="X24" s="142" t="str">
        <f>IFERROR(SUM(F24)*8+(H24)*3+(K24)*8+(N24)*8+(R24)*8+(U24)*2.5,"")</f>
        <v/>
      </c>
      <c r="Y24" s="120" t="str">
        <f>IF(A24="","",SUMIF(F24:V25,"&lt;&gt;0")-F24-H24-K24-N24-O24-R24-U24)</f>
        <v/>
      </c>
      <c r="Z24" s="138" t="str">
        <f t="shared" ref="Z24" si="54">IFERROR(ROUNDUP(Y24/10,0),"")</f>
        <v/>
      </c>
      <c r="AA24" s="17"/>
      <c r="AB24" s="73"/>
      <c r="AC24" s="89"/>
      <c r="AD24" s="5" t="s">
        <v>3</v>
      </c>
      <c r="AE24" s="89"/>
      <c r="AG24" s="172" t="str">
        <f t="shared" ref="AG24:AG31" si="55">IF(AND(A24&gt;0,D24=""),"Bitte Stellung eingeben","")</f>
        <v/>
      </c>
      <c r="AH24" s="172"/>
    </row>
    <row r="25" spans="1:38" ht="15" customHeight="1" x14ac:dyDescent="0.25">
      <c r="A25" s="145"/>
      <c r="B25" s="108"/>
      <c r="C25" s="113"/>
      <c r="D25" s="115"/>
      <c r="E25" s="11"/>
      <c r="F25" s="117"/>
      <c r="G25" s="13"/>
      <c r="H25" s="113"/>
      <c r="I25" s="111"/>
      <c r="J25" s="13"/>
      <c r="K25" s="119"/>
      <c r="L25" s="119"/>
      <c r="M25" s="13"/>
      <c r="N25" s="113"/>
      <c r="O25" s="113"/>
      <c r="P25" s="111"/>
      <c r="Q25" s="13"/>
      <c r="R25" s="119"/>
      <c r="S25" s="119"/>
      <c r="T25" s="13"/>
      <c r="U25" s="113"/>
      <c r="V25" s="111"/>
      <c r="W25" s="15"/>
      <c r="X25" s="143"/>
      <c r="Y25" s="121"/>
      <c r="Z25" s="139"/>
      <c r="AA25" s="17"/>
      <c r="AB25" s="74"/>
      <c r="AC25" s="90"/>
      <c r="AD25" s="6" t="s">
        <v>3</v>
      </c>
      <c r="AE25" s="90"/>
      <c r="AG25" s="172"/>
      <c r="AH25" s="172"/>
    </row>
    <row r="26" spans="1:38" ht="15" customHeight="1" x14ac:dyDescent="0.25">
      <c r="A26" s="144"/>
      <c r="B26" s="108"/>
      <c r="C26" s="112"/>
      <c r="D26" s="114"/>
      <c r="E26" s="11"/>
      <c r="F26" s="116" t="str">
        <f>IF(A26&lt;&gt;"",1,"")</f>
        <v/>
      </c>
      <c r="G26" s="13"/>
      <c r="H26" s="112"/>
      <c r="I26" s="110" t="str">
        <f>IF(A26="","",H26*6)</f>
        <v/>
      </c>
      <c r="J26" s="13"/>
      <c r="K26" s="118" t="str">
        <f t="shared" ref="K26" si="56">IF(F26="","",SUM(F26))</f>
        <v/>
      </c>
      <c r="L26" s="118" t="str">
        <f t="shared" ref="L26" si="57">IF(K26="","",K26*10)</f>
        <v/>
      </c>
      <c r="M26" s="13"/>
      <c r="N26" s="112"/>
      <c r="O26" s="112"/>
      <c r="P26" s="110" t="str">
        <f>IF(N26="","",N26*6)</f>
        <v/>
      </c>
      <c r="Q26" s="13"/>
      <c r="R26" s="118" t="str">
        <f t="shared" ref="R26" si="58">IF(F26="","",SUM(F26))</f>
        <v/>
      </c>
      <c r="S26" s="118" t="str">
        <f t="shared" ref="S26" si="59">IF(R26="","",R26*6)</f>
        <v/>
      </c>
      <c r="T26" s="13"/>
      <c r="U26" s="112"/>
      <c r="V26" s="110" t="str">
        <f t="shared" ref="V26" si="60">IF(U26="","",U26*2)</f>
        <v/>
      </c>
      <c r="W26" s="15"/>
      <c r="X26" s="142" t="str">
        <f>IFERROR(SUM(F26)*8+(H26)*3+(K26)*8+(N26)*8+(R26)*8+(U26)*2.5,"")</f>
        <v/>
      </c>
      <c r="Y26" s="120" t="str">
        <f>IF(A26="","",SUMIF(F26:V27,"&lt;&gt;0")-F26-H26-K26-N26-O26-R26-U26)</f>
        <v/>
      </c>
      <c r="Z26" s="138" t="str">
        <f t="shared" ref="Z26" si="61">IFERROR(ROUNDUP(Y26/10,0),"")</f>
        <v/>
      </c>
      <c r="AA26" s="17"/>
      <c r="AB26" s="73"/>
      <c r="AC26" s="89"/>
      <c r="AD26" s="5" t="s">
        <v>3</v>
      </c>
      <c r="AE26" s="89"/>
      <c r="AG26" s="172" t="str">
        <f t="shared" ref="AG26:AG31" si="62">IF(AND(A26&gt;0,D26=""),"Bitte Stellung eingeben","")</f>
        <v/>
      </c>
      <c r="AH26" s="172"/>
    </row>
    <row r="27" spans="1:38" ht="15" customHeight="1" x14ac:dyDescent="0.25">
      <c r="A27" s="145"/>
      <c r="B27" s="108"/>
      <c r="C27" s="113"/>
      <c r="D27" s="115"/>
      <c r="E27" s="11"/>
      <c r="F27" s="117"/>
      <c r="G27" s="13"/>
      <c r="H27" s="113"/>
      <c r="I27" s="111"/>
      <c r="J27" s="13"/>
      <c r="K27" s="119"/>
      <c r="L27" s="119"/>
      <c r="M27" s="13"/>
      <c r="N27" s="113"/>
      <c r="O27" s="113"/>
      <c r="P27" s="111"/>
      <c r="Q27" s="13"/>
      <c r="R27" s="119"/>
      <c r="S27" s="119"/>
      <c r="T27" s="13"/>
      <c r="U27" s="113"/>
      <c r="V27" s="111"/>
      <c r="W27" s="15"/>
      <c r="X27" s="143"/>
      <c r="Y27" s="121"/>
      <c r="Z27" s="139"/>
      <c r="AA27" s="17"/>
      <c r="AB27" s="74"/>
      <c r="AC27" s="90"/>
      <c r="AD27" s="6" t="s">
        <v>3</v>
      </c>
      <c r="AE27" s="90"/>
      <c r="AG27" s="172"/>
      <c r="AH27" s="172"/>
    </row>
    <row r="28" spans="1:38" ht="15" customHeight="1" x14ac:dyDescent="0.25">
      <c r="A28" s="144"/>
      <c r="B28" s="108"/>
      <c r="C28" s="112"/>
      <c r="D28" s="114"/>
      <c r="E28" s="11"/>
      <c r="F28" s="116" t="str">
        <f>IF(A28&lt;&gt;"",1,"")</f>
        <v/>
      </c>
      <c r="G28" s="13"/>
      <c r="H28" s="112"/>
      <c r="I28" s="110" t="str">
        <f>IF(A28="","",H28*6)</f>
        <v/>
      </c>
      <c r="J28" s="13"/>
      <c r="K28" s="118" t="str">
        <f t="shared" ref="K28" si="63">IF(F28="","",SUM(F28))</f>
        <v/>
      </c>
      <c r="L28" s="118" t="str">
        <f t="shared" ref="L28" si="64">IF(K28="","",K28*10)</f>
        <v/>
      </c>
      <c r="M28" s="13"/>
      <c r="N28" s="112"/>
      <c r="O28" s="112"/>
      <c r="P28" s="110" t="str">
        <f>IF(N28="","",N28*6)</f>
        <v/>
      </c>
      <c r="Q28" s="13"/>
      <c r="R28" s="118" t="str">
        <f t="shared" ref="R28" si="65">IF(F28="","",SUM(F28))</f>
        <v/>
      </c>
      <c r="S28" s="118" t="str">
        <f t="shared" ref="S28" si="66">IF(R28="","",R28*6)</f>
        <v/>
      </c>
      <c r="T28" s="13"/>
      <c r="U28" s="112"/>
      <c r="V28" s="110" t="str">
        <f t="shared" ref="V28" si="67">IF(U28="","",U28*2)</f>
        <v/>
      </c>
      <c r="W28" s="15"/>
      <c r="X28" s="142" t="str">
        <f>IFERROR(SUM(F28)*8+(H28)*3+(K28)*8+(N28)*8+(R28)*8+(U28)*2.5,"")</f>
        <v/>
      </c>
      <c r="Y28" s="120" t="str">
        <f>IF(A28="","",SUMIF(F28:V29,"&lt;&gt;0")-F28-H28-K28-N28-O28-R28-U28)</f>
        <v/>
      </c>
      <c r="Z28" s="138" t="str">
        <f t="shared" ref="Z28" si="68">IFERROR(ROUNDUP(Y28/10,0),"")</f>
        <v/>
      </c>
      <c r="AA28" s="17"/>
      <c r="AB28" s="73"/>
      <c r="AC28" s="89"/>
      <c r="AD28" s="5" t="s">
        <v>3</v>
      </c>
      <c r="AE28" s="89"/>
      <c r="AG28" s="172" t="str">
        <f t="shared" ref="AG28:AG31" si="69">IF(AND(A28&gt;0,D28=""),"Bitte Stellung eingeben","")</f>
        <v/>
      </c>
      <c r="AH28" s="172"/>
    </row>
    <row r="29" spans="1:38" ht="15" customHeight="1" x14ac:dyDescent="0.25">
      <c r="A29" s="145"/>
      <c r="B29" s="108"/>
      <c r="C29" s="113"/>
      <c r="D29" s="115"/>
      <c r="E29" s="11"/>
      <c r="F29" s="117"/>
      <c r="G29" s="13"/>
      <c r="H29" s="113"/>
      <c r="I29" s="111"/>
      <c r="J29" s="13"/>
      <c r="K29" s="119"/>
      <c r="L29" s="119"/>
      <c r="M29" s="13"/>
      <c r="N29" s="113"/>
      <c r="O29" s="113"/>
      <c r="P29" s="111"/>
      <c r="Q29" s="13"/>
      <c r="R29" s="119"/>
      <c r="S29" s="119"/>
      <c r="T29" s="13"/>
      <c r="U29" s="113"/>
      <c r="V29" s="111"/>
      <c r="W29" s="15"/>
      <c r="X29" s="143"/>
      <c r="Y29" s="121"/>
      <c r="Z29" s="139"/>
      <c r="AA29" s="17"/>
      <c r="AB29" s="74"/>
      <c r="AC29" s="90"/>
      <c r="AD29" s="6" t="s">
        <v>3</v>
      </c>
      <c r="AE29" s="90"/>
      <c r="AG29" s="172"/>
      <c r="AH29" s="172"/>
    </row>
    <row r="30" spans="1:38" ht="15" customHeight="1" x14ac:dyDescent="0.25">
      <c r="A30" s="144"/>
      <c r="B30" s="108"/>
      <c r="C30" s="112"/>
      <c r="D30" s="114"/>
      <c r="E30" s="11"/>
      <c r="F30" s="116" t="str">
        <f>IF(A30&lt;&gt;"",1,"")</f>
        <v/>
      </c>
      <c r="G30" s="13"/>
      <c r="H30" s="112"/>
      <c r="I30" s="110" t="str">
        <f>IF(A30="","",H30*6)</f>
        <v/>
      </c>
      <c r="J30" s="13"/>
      <c r="K30" s="118" t="str">
        <f t="shared" ref="K30" si="70">IF(F30="","",SUM(F30))</f>
        <v/>
      </c>
      <c r="L30" s="118" t="str">
        <f t="shared" ref="L30" si="71">IF(K30="","",K30*10)</f>
        <v/>
      </c>
      <c r="M30" s="13"/>
      <c r="N30" s="112"/>
      <c r="O30" s="112"/>
      <c r="P30" s="110" t="str">
        <f>IF(N30="","",N30*6)</f>
        <v/>
      </c>
      <c r="Q30" s="13"/>
      <c r="R30" s="118" t="str">
        <f t="shared" ref="R30" si="72">IF(F30="","",SUM(F30))</f>
        <v/>
      </c>
      <c r="S30" s="118" t="str">
        <f t="shared" ref="S30" si="73">IF(R30="","",R30*6)</f>
        <v/>
      </c>
      <c r="T30" s="13"/>
      <c r="U30" s="112"/>
      <c r="V30" s="110" t="str">
        <f t="shared" ref="V30" si="74">IF(U30="","",U30*2)</f>
        <v/>
      </c>
      <c r="W30" s="15"/>
      <c r="X30" s="142" t="str">
        <f>IFERROR(SUM(F30)*8+(H30)*3+(K30)*8+(N30)*8+(R30)*8+(U30)*2.5,"")</f>
        <v/>
      </c>
      <c r="Y30" s="120" t="str">
        <f>IF(A30="","",SUMIF(F30:V31,"&lt;&gt;0")-F30-H30-K30-N30-O30-R30-U30)</f>
        <v/>
      </c>
      <c r="Z30" s="138" t="str">
        <f t="shared" ref="Z30" si="75">IFERROR(ROUNDUP(Y30/10,0),"")</f>
        <v/>
      </c>
      <c r="AA30" s="17"/>
      <c r="AB30" s="73"/>
      <c r="AC30" s="89"/>
      <c r="AD30" s="5" t="s">
        <v>3</v>
      </c>
      <c r="AE30" s="89"/>
      <c r="AG30" s="172" t="str">
        <f t="shared" ref="AG30:AG31" si="76">IF(AND(A30&gt;0,D30=""),"Bitte Stellung eingeben","")</f>
        <v/>
      </c>
      <c r="AH30" s="172"/>
    </row>
    <row r="31" spans="1:38" ht="15" customHeight="1" x14ac:dyDescent="0.25">
      <c r="A31" s="145"/>
      <c r="B31" s="108"/>
      <c r="C31" s="113"/>
      <c r="D31" s="115"/>
      <c r="E31" s="68"/>
      <c r="F31" s="117"/>
      <c r="G31" s="69"/>
      <c r="H31" s="113"/>
      <c r="I31" s="111"/>
      <c r="J31" s="69"/>
      <c r="K31" s="119"/>
      <c r="L31" s="119"/>
      <c r="M31" s="69"/>
      <c r="N31" s="113"/>
      <c r="O31" s="113"/>
      <c r="P31" s="111"/>
      <c r="Q31" s="69"/>
      <c r="R31" s="119"/>
      <c r="S31" s="119"/>
      <c r="T31" s="69"/>
      <c r="U31" s="113"/>
      <c r="V31" s="111"/>
      <c r="W31" s="70"/>
      <c r="X31" s="143"/>
      <c r="Y31" s="121"/>
      <c r="Z31" s="139"/>
      <c r="AA31" s="71"/>
      <c r="AB31" s="74"/>
      <c r="AC31" s="90"/>
      <c r="AD31" s="6" t="s">
        <v>3</v>
      </c>
      <c r="AE31" s="90"/>
      <c r="AG31" s="172"/>
      <c r="AH31" s="172"/>
    </row>
    <row r="32" spans="1:38" ht="15.75" thickBot="1" x14ac:dyDescent="0.3">
      <c r="AG32" s="170"/>
      <c r="AH32" s="170"/>
    </row>
    <row r="33" spans="1:30" ht="15" customHeight="1" x14ac:dyDescent="0.25">
      <c r="C33" s="152" t="s">
        <v>61</v>
      </c>
      <c r="D33" s="152"/>
      <c r="E33" s="152"/>
      <c r="F33" s="152"/>
      <c r="G33" s="152"/>
      <c r="H33" s="152"/>
      <c r="I33" s="152"/>
      <c r="K33" s="147" t="s">
        <v>32</v>
      </c>
      <c r="L33" s="148"/>
      <c r="M33" s="148"/>
      <c r="N33" s="148"/>
      <c r="O33" s="149"/>
      <c r="P33" s="130" t="s">
        <v>31</v>
      </c>
      <c r="Q33" s="130"/>
      <c r="R33" s="130"/>
      <c r="S33" s="130"/>
      <c r="T33" s="130"/>
      <c r="U33" s="131"/>
    </row>
    <row r="34" spans="1:30" x14ac:dyDescent="0.25">
      <c r="C34" s="152"/>
      <c r="D34" s="152"/>
      <c r="E34" s="152"/>
      <c r="F34" s="152"/>
      <c r="G34" s="152"/>
      <c r="H34" s="152"/>
      <c r="I34" s="152"/>
      <c r="K34" s="150" t="str">
        <f>IFERROR(IF(VLOOKUP(1,$O$8:$O$31,1,0)=1,1,""),"")</f>
        <v/>
      </c>
      <c r="L34" s="150"/>
      <c r="M34" s="150"/>
      <c r="N34" s="150"/>
      <c r="O34" s="150"/>
      <c r="P34" s="132"/>
      <c r="Q34" s="132"/>
      <c r="R34" s="132"/>
      <c r="S34" s="132"/>
      <c r="T34" s="132"/>
      <c r="U34" s="132"/>
      <c r="X34" s="173" t="str">
        <f>IF(AND(K34=1,P34=""),"Bitte Name Mannschaft 1 eingeben","")</f>
        <v/>
      </c>
      <c r="Y34" s="173"/>
      <c r="Z34" s="173"/>
      <c r="AA34" s="173"/>
      <c r="AB34" s="173"/>
      <c r="AC34" s="173"/>
    </row>
    <row r="35" spans="1:30" x14ac:dyDescent="0.25">
      <c r="B35" s="37"/>
      <c r="C35" s="152"/>
      <c r="D35" s="152"/>
      <c r="E35" s="152"/>
      <c r="F35" s="152"/>
      <c r="G35" s="152"/>
      <c r="H35" s="152"/>
      <c r="I35" s="152"/>
      <c r="K35" s="150" t="str">
        <f>IFERROR(IF(VLOOKUP(2,$O$8:$O$31,1,0)=2,2,""),"")</f>
        <v/>
      </c>
      <c r="L35" s="150"/>
      <c r="M35" s="150"/>
      <c r="N35" s="150"/>
      <c r="O35" s="150"/>
      <c r="P35" s="132"/>
      <c r="Q35" s="132"/>
      <c r="R35" s="132"/>
      <c r="S35" s="132"/>
      <c r="T35" s="132"/>
      <c r="U35" s="132"/>
      <c r="X35" s="151" t="str">
        <f>IF(AND(K35=2,P35=""),"Bitte Name Mannschaft 2 eingeben","")</f>
        <v/>
      </c>
      <c r="Y35" s="151"/>
      <c r="Z35" s="151"/>
      <c r="AA35" s="151"/>
      <c r="AB35" s="151"/>
      <c r="AC35" s="151"/>
    </row>
    <row r="36" spans="1:30" x14ac:dyDescent="0.25">
      <c r="B36" s="37"/>
      <c r="C36" s="152"/>
      <c r="D36" s="152"/>
      <c r="E36" s="152"/>
      <c r="F36" s="152"/>
      <c r="G36" s="152"/>
      <c r="H36" s="152"/>
      <c r="I36" s="152"/>
      <c r="K36" s="150" t="str">
        <f>IFERROR(IF(VLOOKUP(3,$O$8:$O$31,1,0)=3,3,""),"")</f>
        <v/>
      </c>
      <c r="L36" s="150"/>
      <c r="M36" s="150"/>
      <c r="N36" s="150"/>
      <c r="O36" s="150"/>
      <c r="P36" s="132"/>
      <c r="Q36" s="132"/>
      <c r="R36" s="132"/>
      <c r="S36" s="132"/>
      <c r="T36" s="132"/>
      <c r="U36" s="132"/>
      <c r="X36" s="151" t="str">
        <f>IF(AND(K36=3,P36=""),"Bitte Name Mannschaft 3 eingeben","")</f>
        <v/>
      </c>
      <c r="Y36" s="151"/>
      <c r="Z36" s="151"/>
      <c r="AA36" s="151"/>
      <c r="AB36" s="151"/>
      <c r="AC36" s="151"/>
    </row>
    <row r="37" spans="1:30" x14ac:dyDescent="0.25">
      <c r="B37" s="37"/>
      <c r="C37" s="152"/>
      <c r="D37" s="152"/>
      <c r="E37" s="152"/>
      <c r="F37" s="152"/>
      <c r="G37" s="152"/>
      <c r="H37" s="152"/>
      <c r="I37" s="152"/>
      <c r="K37" s="150" t="str">
        <f>IFERROR(IF(VLOOKUP(4,$O$8:$O$31,1,0)=4,4,""),"")</f>
        <v/>
      </c>
      <c r="L37" s="150"/>
      <c r="M37" s="150"/>
      <c r="N37" s="150"/>
      <c r="O37" s="150"/>
      <c r="P37" s="132"/>
      <c r="Q37" s="132"/>
      <c r="R37" s="132"/>
      <c r="S37" s="132"/>
      <c r="T37" s="132"/>
      <c r="U37" s="132"/>
      <c r="X37" s="151" t="str">
        <f>IF(AND(K37=4,P37=""),"Bitte Name Mannschaft 4 eingeben","")</f>
        <v/>
      </c>
      <c r="Y37" s="151"/>
      <c r="Z37" s="151"/>
      <c r="AA37" s="151"/>
      <c r="AB37" s="151"/>
      <c r="AC37" s="151"/>
    </row>
    <row r="39" spans="1:30" ht="15.75" x14ac:dyDescent="0.25">
      <c r="A39" s="146" t="s">
        <v>4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</row>
    <row r="40" spans="1:30" ht="18.75" x14ac:dyDescent="0.3">
      <c r="A40" s="99" t="s">
        <v>50</v>
      </c>
      <c r="B40" s="99"/>
      <c r="C40" s="1" t="s">
        <v>6</v>
      </c>
      <c r="D40" s="8"/>
      <c r="E40" s="8"/>
      <c r="F40" s="8"/>
      <c r="J40" s="8"/>
      <c r="K40" s="94" t="s">
        <v>3</v>
      </c>
      <c r="L40" s="98">
        <v>46188</v>
      </c>
      <c r="M40" s="98"/>
      <c r="N40" s="98"/>
      <c r="O40" s="98"/>
      <c r="T40" s="9"/>
      <c r="AB40"/>
    </row>
  </sheetData>
  <sheetProtection algorithmName="SHA-512" hashValue="U54zBeeZVr1h4/+wnsOJVScJYUrcwIYb3BTpXh5J4O3ELwQm+mkgYwB8497iVgJYYLhq//s0ytujp+W/UwkDcg==" saltValue="V0Si6pFFYeTu1KRIvp/t8Q==" spinCount="100000" sheet="1" selectLockedCells="1"/>
  <mergeCells count="267">
    <mergeCell ref="E1:I1"/>
    <mergeCell ref="AG12:AH13"/>
    <mergeCell ref="Z28:Z29"/>
    <mergeCell ref="P26:P27"/>
    <mergeCell ref="R26:R27"/>
    <mergeCell ref="S26:S27"/>
    <mergeCell ref="U26:U27"/>
    <mergeCell ref="V26:V27"/>
    <mergeCell ref="X26:X27"/>
    <mergeCell ref="Y26:Y27"/>
    <mergeCell ref="Z26:Z27"/>
    <mergeCell ref="P28:P29"/>
    <mergeCell ref="R28:R29"/>
    <mergeCell ref="S28:S29"/>
    <mergeCell ref="U28:U29"/>
    <mergeCell ref="V28:V29"/>
    <mergeCell ref="X28:X29"/>
    <mergeCell ref="A28:A29"/>
    <mergeCell ref="C28:C29"/>
    <mergeCell ref="D28:D29"/>
    <mergeCell ref="F28:F29"/>
    <mergeCell ref="H28:H29"/>
    <mergeCell ref="I28:I29"/>
    <mergeCell ref="K28:K29"/>
    <mergeCell ref="L28:L29"/>
    <mergeCell ref="N28:N29"/>
    <mergeCell ref="K1:N1"/>
    <mergeCell ref="A26:A27"/>
    <mergeCell ref="C26:C27"/>
    <mergeCell ref="D26:D27"/>
    <mergeCell ref="F26:F27"/>
    <mergeCell ref="H26:H27"/>
    <mergeCell ref="I26:I27"/>
    <mergeCell ref="K26:K27"/>
    <mergeCell ref="L26:L27"/>
    <mergeCell ref="N26:N27"/>
    <mergeCell ref="O26:O27"/>
    <mergeCell ref="A10:A11"/>
    <mergeCell ref="C10:C11"/>
    <mergeCell ref="D10:D11"/>
    <mergeCell ref="F10:F11"/>
    <mergeCell ref="H10:H11"/>
    <mergeCell ref="K8:K9"/>
    <mergeCell ref="L8:L9"/>
    <mergeCell ref="N8:N9"/>
    <mergeCell ref="A8:A9"/>
    <mergeCell ref="J5:N5"/>
    <mergeCell ref="B5:E5"/>
    <mergeCell ref="F5:I5"/>
    <mergeCell ref="O8:O9"/>
    <mergeCell ref="Y8:Y9"/>
    <mergeCell ref="Z8:Z9"/>
    <mergeCell ref="P8:P9"/>
    <mergeCell ref="R8:R9"/>
    <mergeCell ref="S8:S9"/>
    <mergeCell ref="Y10:Y11"/>
    <mergeCell ref="Z10:Z11"/>
    <mergeCell ref="U12:U13"/>
    <mergeCell ref="V12:V13"/>
    <mergeCell ref="X12:X13"/>
    <mergeCell ref="Y12:Y13"/>
    <mergeCell ref="Z12:Z13"/>
    <mergeCell ref="R12:R13"/>
    <mergeCell ref="S10:S11"/>
    <mergeCell ref="U8:U9"/>
    <mergeCell ref="V8:V9"/>
    <mergeCell ref="X8:X9"/>
    <mergeCell ref="U10:U11"/>
    <mergeCell ref="V10:V11"/>
    <mergeCell ref="X10:X11"/>
    <mergeCell ref="S14:S15"/>
    <mergeCell ref="U14:U15"/>
    <mergeCell ref="V14:V15"/>
    <mergeCell ref="X14:X15"/>
    <mergeCell ref="I10:I11"/>
    <mergeCell ref="K10:K11"/>
    <mergeCell ref="L10:L11"/>
    <mergeCell ref="N10:N11"/>
    <mergeCell ref="P10:P11"/>
    <mergeCell ref="R10:R11"/>
    <mergeCell ref="S12:S13"/>
    <mergeCell ref="A12:A13"/>
    <mergeCell ref="C12:C13"/>
    <mergeCell ref="D12:D13"/>
    <mergeCell ref="F12:F13"/>
    <mergeCell ref="H12:H13"/>
    <mergeCell ref="I12:I13"/>
    <mergeCell ref="B10:B11"/>
    <mergeCell ref="O10:O11"/>
    <mergeCell ref="O12:O13"/>
    <mergeCell ref="A14:A15"/>
    <mergeCell ref="C14:C15"/>
    <mergeCell ref="D14:D15"/>
    <mergeCell ref="F14:F15"/>
    <mergeCell ref="H14:H15"/>
    <mergeCell ref="K12:K13"/>
    <mergeCell ref="L12:L13"/>
    <mergeCell ref="N12:N13"/>
    <mergeCell ref="P12:P13"/>
    <mergeCell ref="B12:B13"/>
    <mergeCell ref="B14:B15"/>
    <mergeCell ref="O14:O15"/>
    <mergeCell ref="X16:X17"/>
    <mergeCell ref="Y16:Y17"/>
    <mergeCell ref="Z16:Z17"/>
    <mergeCell ref="R16:R17"/>
    <mergeCell ref="S16:S17"/>
    <mergeCell ref="X18:X19"/>
    <mergeCell ref="Y18:Y19"/>
    <mergeCell ref="Z18:Z19"/>
    <mergeCell ref="R18:R19"/>
    <mergeCell ref="S18:S19"/>
    <mergeCell ref="U18:U19"/>
    <mergeCell ref="A18:A19"/>
    <mergeCell ref="C18:C19"/>
    <mergeCell ref="D18:D19"/>
    <mergeCell ref="F18:F19"/>
    <mergeCell ref="H18:H19"/>
    <mergeCell ref="K16:K17"/>
    <mergeCell ref="L16:L17"/>
    <mergeCell ref="N16:N17"/>
    <mergeCell ref="P16:P17"/>
    <mergeCell ref="A16:A17"/>
    <mergeCell ref="C16:C17"/>
    <mergeCell ref="D16:D17"/>
    <mergeCell ref="F16:F17"/>
    <mergeCell ref="H16:H17"/>
    <mergeCell ref="I18:I19"/>
    <mergeCell ref="K18:K19"/>
    <mergeCell ref="L18:L19"/>
    <mergeCell ref="N18:N19"/>
    <mergeCell ref="P18:P19"/>
    <mergeCell ref="O18:O19"/>
    <mergeCell ref="O16:O17"/>
    <mergeCell ref="A39:AD39"/>
    <mergeCell ref="A30:A31"/>
    <mergeCell ref="C30:C31"/>
    <mergeCell ref="D30:D31"/>
    <mergeCell ref="F30:F31"/>
    <mergeCell ref="H30:H31"/>
    <mergeCell ref="P36:U36"/>
    <mergeCell ref="P37:U37"/>
    <mergeCell ref="K33:O33"/>
    <mergeCell ref="K34:O34"/>
    <mergeCell ref="K35:O35"/>
    <mergeCell ref="K36:O36"/>
    <mergeCell ref="K37:O37"/>
    <mergeCell ref="X34:AC34"/>
    <mergeCell ref="X35:AC35"/>
    <mergeCell ref="X36:AC36"/>
    <mergeCell ref="O30:O31"/>
    <mergeCell ref="X37:AC37"/>
    <mergeCell ref="C33:I37"/>
    <mergeCell ref="S30:S31"/>
    <mergeCell ref="U30:U31"/>
    <mergeCell ref="V30:V31"/>
    <mergeCell ref="X30:X31"/>
    <mergeCell ref="Y30:Y31"/>
    <mergeCell ref="A20:A21"/>
    <mergeCell ref="C20:C21"/>
    <mergeCell ref="D20:D21"/>
    <mergeCell ref="F20:F21"/>
    <mergeCell ref="H20:H21"/>
    <mergeCell ref="I20:I21"/>
    <mergeCell ref="S22:S23"/>
    <mergeCell ref="U22:U23"/>
    <mergeCell ref="K20:K21"/>
    <mergeCell ref="S20:S21"/>
    <mergeCell ref="N20:N21"/>
    <mergeCell ref="O20:O21"/>
    <mergeCell ref="O22:O23"/>
    <mergeCell ref="U20:U21"/>
    <mergeCell ref="A22:A23"/>
    <mergeCell ref="C22:C23"/>
    <mergeCell ref="D22:D23"/>
    <mergeCell ref="F22:F23"/>
    <mergeCell ref="H22:H23"/>
    <mergeCell ref="L20:L21"/>
    <mergeCell ref="A24:A25"/>
    <mergeCell ref="C24:C25"/>
    <mergeCell ref="D24:D25"/>
    <mergeCell ref="F24:F25"/>
    <mergeCell ref="H24:H25"/>
    <mergeCell ref="I24:I25"/>
    <mergeCell ref="K24:K25"/>
    <mergeCell ref="L24:L25"/>
    <mergeCell ref="N24:N25"/>
    <mergeCell ref="P35:U35"/>
    <mergeCell ref="O5:R5"/>
    <mergeCell ref="X5:Y5"/>
    <mergeCell ref="Z24:Z25"/>
    <mergeCell ref="Y20:Y21"/>
    <mergeCell ref="Z20:Z21"/>
    <mergeCell ref="P20:P21"/>
    <mergeCell ref="R20:R21"/>
    <mergeCell ref="P3:R3"/>
    <mergeCell ref="S24:S25"/>
    <mergeCell ref="V22:V23"/>
    <mergeCell ref="X22:X23"/>
    <mergeCell ref="Z30:Z31"/>
    <mergeCell ref="P30:P31"/>
    <mergeCell ref="R30:R31"/>
    <mergeCell ref="P24:P25"/>
    <mergeCell ref="R24:R25"/>
    <mergeCell ref="O24:O25"/>
    <mergeCell ref="U24:U25"/>
    <mergeCell ref="V24:V25"/>
    <mergeCell ref="X24:X25"/>
    <mergeCell ref="Y24:Y25"/>
    <mergeCell ref="Z22:Z23"/>
    <mergeCell ref="P22:P23"/>
    <mergeCell ref="S5:W5"/>
    <mergeCell ref="Z5:AE5"/>
    <mergeCell ref="S3:W3"/>
    <mergeCell ref="X3:Z3"/>
    <mergeCell ref="P33:U33"/>
    <mergeCell ref="P34:U34"/>
    <mergeCell ref="AC7:AE7"/>
    <mergeCell ref="I30:I31"/>
    <mergeCell ref="K30:K31"/>
    <mergeCell ref="L30:L31"/>
    <mergeCell ref="N30:N31"/>
    <mergeCell ref="V18:V19"/>
    <mergeCell ref="Y14:Y15"/>
    <mergeCell ref="Z14:Z15"/>
    <mergeCell ref="I14:I15"/>
    <mergeCell ref="K14:K15"/>
    <mergeCell ref="L14:L15"/>
    <mergeCell ref="N14:N15"/>
    <mergeCell ref="P14:P15"/>
    <mergeCell ref="R14:R15"/>
    <mergeCell ref="V20:V21"/>
    <mergeCell ref="X20:X21"/>
    <mergeCell ref="U16:U17"/>
    <mergeCell ref="V16:V17"/>
    <mergeCell ref="B26:B27"/>
    <mergeCell ref="B28:B29"/>
    <mergeCell ref="B30:B31"/>
    <mergeCell ref="I22:I23"/>
    <mergeCell ref="K22:K23"/>
    <mergeCell ref="L22:L23"/>
    <mergeCell ref="N22:N23"/>
    <mergeCell ref="Y22:Y23"/>
    <mergeCell ref="R22:R23"/>
    <mergeCell ref="O28:O29"/>
    <mergeCell ref="Y28:Y29"/>
    <mergeCell ref="L40:O40"/>
    <mergeCell ref="A40:B40"/>
    <mergeCell ref="A2:B2"/>
    <mergeCell ref="A1:D1"/>
    <mergeCell ref="X2:Z2"/>
    <mergeCell ref="S2:W2"/>
    <mergeCell ref="P2:R2"/>
    <mergeCell ref="N2:O2"/>
    <mergeCell ref="N3:O3"/>
    <mergeCell ref="B16:B17"/>
    <mergeCell ref="B18:B19"/>
    <mergeCell ref="B20:B21"/>
    <mergeCell ref="B22:B23"/>
    <mergeCell ref="B24:B25"/>
    <mergeCell ref="I16:I17"/>
    <mergeCell ref="C8:C9"/>
    <mergeCell ref="D8:D9"/>
    <mergeCell ref="F8:F9"/>
    <mergeCell ref="H8:H9"/>
    <mergeCell ref="I8:I9"/>
    <mergeCell ref="B8:B9"/>
  </mergeCells>
  <conditionalFormatting sqref="K34:O34">
    <cfRule type="cellIs" dxfId="22" priority="29" operator="equal">
      <formula>1</formula>
    </cfRule>
  </conditionalFormatting>
  <conditionalFormatting sqref="K35:O35">
    <cfRule type="cellIs" dxfId="21" priority="28" operator="equal">
      <formula>2</formula>
    </cfRule>
  </conditionalFormatting>
  <conditionalFormatting sqref="K36:O36">
    <cfRule type="cellIs" dxfId="20" priority="27" operator="equal">
      <formula>3</formula>
    </cfRule>
  </conditionalFormatting>
  <conditionalFormatting sqref="K37:O37">
    <cfRule type="cellIs" dxfId="19" priority="35" operator="equal">
      <formula>4</formula>
    </cfRule>
  </conditionalFormatting>
  <conditionalFormatting sqref="P34:U34">
    <cfRule type="expression" dxfId="18" priority="11">
      <formula>$K$34=""</formula>
    </cfRule>
    <cfRule type="expression" dxfId="17" priority="36">
      <formula>$K$34=1</formula>
    </cfRule>
  </conditionalFormatting>
  <conditionalFormatting sqref="P34:U37">
    <cfRule type="cellIs" dxfId="16" priority="23" operator="greaterThan">
      <formula>0</formula>
    </cfRule>
  </conditionalFormatting>
  <conditionalFormatting sqref="P35:U35">
    <cfRule type="expression" dxfId="15" priority="12">
      <formula>$K$35=""</formula>
    </cfRule>
    <cfRule type="expression" dxfId="14" priority="38">
      <formula>$K$35=2</formula>
    </cfRule>
  </conditionalFormatting>
  <conditionalFormatting sqref="P36:U36">
    <cfRule type="expression" dxfId="13" priority="10">
      <formula>$K$36=""</formula>
    </cfRule>
    <cfRule type="expression" dxfId="12" priority="39">
      <formula>$K$36=3</formula>
    </cfRule>
  </conditionalFormatting>
  <conditionalFormatting sqref="P37:U37">
    <cfRule type="expression" dxfId="11" priority="9">
      <formula>$K$37=""</formula>
    </cfRule>
    <cfRule type="expression" dxfId="10" priority="40">
      <formula>$K$37=4</formula>
    </cfRule>
  </conditionalFormatting>
  <conditionalFormatting sqref="X34:AC34">
    <cfRule type="expression" dxfId="9" priority="18">
      <formula>$X$34=""</formula>
    </cfRule>
  </conditionalFormatting>
  <conditionalFormatting sqref="X34:AC37">
    <cfRule type="cellIs" dxfId="8" priority="19" operator="greaterThan">
      <formula>0</formula>
    </cfRule>
  </conditionalFormatting>
  <conditionalFormatting sqref="X35:AC35">
    <cfRule type="expression" dxfId="7" priority="17">
      <formula>$X$35=""</formula>
    </cfRule>
  </conditionalFormatting>
  <conditionalFormatting sqref="X36:AC36">
    <cfRule type="expression" dxfId="6" priority="16">
      <formula>$X$36=""</formula>
    </cfRule>
  </conditionalFormatting>
  <conditionalFormatting sqref="X37:AC37">
    <cfRule type="expression" dxfId="5" priority="15">
      <formula>$X$37=""</formula>
    </cfRule>
  </conditionalFormatting>
  <conditionalFormatting sqref="D8:D31">
    <cfRule type="expression" dxfId="4" priority="6">
      <formula>A8=""</formula>
    </cfRule>
    <cfRule type="cellIs" dxfId="3" priority="7" operator="greaterThan">
      <formula>0</formula>
    </cfRule>
    <cfRule type="expression" dxfId="2" priority="8">
      <formula>$A$8&gt;0</formula>
    </cfRule>
  </conditionalFormatting>
  <conditionalFormatting sqref="AG12">
    <cfRule type="containsText" dxfId="1" priority="2" operator="containsText" text="Bitte Stellung eingeben">
      <formula>NOT(ISERROR(SEARCH("Bitte Stellung eingeben",AG12)))</formula>
    </cfRule>
  </conditionalFormatting>
  <dataValidations count="5">
    <dataValidation errorStyle="information" allowBlank="1" showInputMessage="1" showErrorMessage="1" sqref="P37:U37" xr:uid="{D4B16FD2-3245-41D2-90BC-5E0A88512101}"/>
    <dataValidation type="custom" allowBlank="1" showInputMessage="1" showErrorMessage="1" sqref="K37:O37" xr:uid="{9E62D7C7-1846-448B-A8CD-60B9F7DB6F65}">
      <formula1>K37=4</formula1>
    </dataValidation>
    <dataValidation type="date" allowBlank="1" showInputMessage="1" showErrorMessage="1" errorTitle="Jahrgang 4-Stellig" error="Format JJJJ" sqref="C8:C31" xr:uid="{1CFA3740-D828-4848-A403-503BA162B4AA}">
      <formula1>1900</formula1>
      <formula2>2199</formula2>
    </dataValidation>
    <dataValidation type="whole" allowBlank="1" showInputMessage="1" showErrorMessage="1" errorTitle="Anzahl Mannschaften" error="Max. 4 Mannschaften" sqref="O8:O31" xr:uid="{FE772384-C4D8-454B-9C9B-7F3C3A8CED50}">
      <formula1>0</formula1>
      <formula2>4</formula2>
    </dataValidation>
    <dataValidation type="list" showDropDown="1" showInputMessage="1" showErrorMessage="1" errorTitle="Stellung" error="Bitte Stellung eingeben:_x000a_A = Aufgelegt_x000a_F = Frei" sqref="D8:D31" xr:uid="{6149C40E-1006-4216-A291-48131B1C2A75}">
      <formula1>$R$4:$S$4</formula1>
    </dataValidation>
  </dataValidations>
  <hyperlinks>
    <hyperlink ref="C40" r:id="rId1" xr:uid="{C7B90999-7EC2-4691-BF8B-E055D3668D4D}"/>
  </hyperlinks>
  <printOptions horizontalCentered="1"/>
  <pageMargins left="0.21" right="0.24" top="0.31" bottom="0.19685039370078741" header="0.31496062992125984" footer="0.19"/>
  <pageSetup paperSize="9" scale="77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38EE-1213-477B-9B5C-BBCCC61B463C}">
  <sheetPr codeName="Tabelle2">
    <tabColor theme="0" tint="-0.249977111117893"/>
    <pageSetUpPr fitToPage="1"/>
  </sheetPr>
  <dimension ref="A1:U45"/>
  <sheetViews>
    <sheetView showGridLines="0" workbookViewId="0">
      <selection activeCell="G11" sqref="G11"/>
    </sheetView>
  </sheetViews>
  <sheetFormatPr baseColWidth="10" defaultColWidth="11.42578125" defaultRowHeight="15" x14ac:dyDescent="0.25"/>
  <cols>
    <col min="1" max="1" width="7.28515625" style="23" customWidth="1"/>
    <col min="2" max="2" width="24" style="23" customWidth="1"/>
    <col min="3" max="3" width="30" style="23" customWidth="1"/>
    <col min="4" max="5" width="11.85546875" style="23" customWidth="1"/>
    <col min="6" max="6" width="6.42578125" style="23" customWidth="1"/>
    <col min="7" max="7" width="14.85546875" style="23" customWidth="1"/>
    <col min="8" max="8" width="2" style="23" hidden="1" customWidth="1"/>
    <col min="9" max="9" width="18.42578125" style="23" hidden="1" customWidth="1"/>
    <col min="10" max="10" width="5" style="23" hidden="1" customWidth="1"/>
    <col min="11" max="11" width="2" style="23" hidden="1" customWidth="1"/>
    <col min="12" max="12" width="7.140625" style="23" hidden="1" customWidth="1"/>
    <col min="13" max="13" width="18.42578125" style="23" hidden="1" customWidth="1"/>
    <col min="14" max="14" width="5" style="23" hidden="1" customWidth="1"/>
    <col min="15" max="15" width="2" style="23" hidden="1" customWidth="1"/>
    <col min="16" max="16" width="9.42578125" style="23" hidden="1" customWidth="1"/>
    <col min="17" max="17" width="0" style="23" hidden="1" customWidth="1"/>
    <col min="18" max="16384" width="11.42578125" style="23"/>
  </cols>
  <sheetData>
    <row r="1" spans="1:17" ht="27" customHeight="1" x14ac:dyDescent="0.25">
      <c r="A1" s="22" t="s">
        <v>0</v>
      </c>
    </row>
    <row r="2" spans="1:17" ht="15" customHeight="1" x14ac:dyDescent="0.25"/>
    <row r="3" spans="1:17" ht="15" customHeight="1" x14ac:dyDescent="0.25">
      <c r="A3" s="24" t="s">
        <v>57</v>
      </c>
    </row>
    <row r="4" spans="1:17" ht="15" customHeight="1" x14ac:dyDescent="0.25">
      <c r="A4" s="92" t="s">
        <v>56</v>
      </c>
      <c r="B4" s="80"/>
    </row>
    <row r="5" spans="1:17" ht="15" customHeight="1" x14ac:dyDescent="0.25">
      <c r="C5" s="24"/>
    </row>
    <row r="6" spans="1:17" ht="15" customHeight="1" x14ac:dyDescent="0.25">
      <c r="A6" s="24" t="s">
        <v>26</v>
      </c>
      <c r="B6" s="92"/>
    </row>
    <row r="7" spans="1:17" ht="15" customHeight="1" x14ac:dyDescent="0.25">
      <c r="A7" s="93" t="s">
        <v>49</v>
      </c>
    </row>
    <row r="8" spans="1:17" ht="15" customHeight="1" x14ac:dyDescent="0.25">
      <c r="C8" s="25"/>
    </row>
    <row r="9" spans="1:17" ht="18" customHeight="1" x14ac:dyDescent="0.25">
      <c r="B9" s="76" t="s">
        <v>27</v>
      </c>
      <c r="C9" s="75" t="str">
        <f>IF('Einzelschützen (Eingabeblatt)'!B5="","",'Einzelschützen (Eingabeblatt)'!B5)</f>
        <v/>
      </c>
    </row>
    <row r="10" spans="1:17" ht="18" customHeight="1" x14ac:dyDescent="0.25">
      <c r="B10" s="76" t="s">
        <v>28</v>
      </c>
      <c r="C10" s="75" t="str">
        <f>IF('Einzelschützen (Eingabeblatt)'!J5="","",'Einzelschützen (Eingabeblatt)'!J5)</f>
        <v/>
      </c>
    </row>
    <row r="11" spans="1:17" ht="18" customHeight="1" x14ac:dyDescent="0.25">
      <c r="B11" s="76" t="s">
        <v>39</v>
      </c>
      <c r="C11" s="75" t="str">
        <f>IF('Einzelschützen (Eingabeblatt)'!S5="","",'Einzelschützen (Eingabeblatt)'!S5)</f>
        <v/>
      </c>
    </row>
    <row r="12" spans="1:17" ht="18" customHeight="1" x14ac:dyDescent="0.25">
      <c r="B12" s="76" t="s">
        <v>5</v>
      </c>
      <c r="C12" s="75" t="str">
        <f>IF('Einzelschützen (Eingabeblatt)'!Z5="","",'Einzelschützen (Eingabeblatt)'!Z5)</f>
        <v/>
      </c>
      <c r="D12" s="26"/>
    </row>
    <row r="13" spans="1:17" ht="18" customHeight="1" x14ac:dyDescent="0.25">
      <c r="D13" s="26"/>
    </row>
    <row r="14" spans="1:17" ht="15" customHeight="1" x14ac:dyDescent="0.25"/>
    <row r="15" spans="1:17" ht="15" customHeight="1" x14ac:dyDescent="0.25">
      <c r="B15" s="81" t="s">
        <v>41</v>
      </c>
      <c r="C15" s="86" t="str">
        <f>IF('Einzelschützen (Eingabeblatt)'!P34=0,"",'Einzelschützen (Eingabeblatt)'!P34)</f>
        <v/>
      </c>
      <c r="D15" s="79"/>
      <c r="E15" s="79"/>
      <c r="H15" s="165" t="s">
        <v>36</v>
      </c>
      <c r="I15" s="167"/>
      <c r="J15" s="167"/>
      <c r="K15" s="166"/>
      <c r="L15" s="165" t="s">
        <v>35</v>
      </c>
      <c r="M15" s="167"/>
      <c r="N15" s="167"/>
      <c r="O15" s="166"/>
    </row>
    <row r="16" spans="1:17" ht="15" customHeight="1" x14ac:dyDescent="0.25">
      <c r="B16" s="157" t="s">
        <v>42</v>
      </c>
      <c r="C16" s="158"/>
      <c r="D16" s="77" t="s">
        <v>38</v>
      </c>
      <c r="E16" s="78" t="s">
        <v>37</v>
      </c>
      <c r="H16" s="28"/>
      <c r="K16" s="29"/>
      <c r="L16" s="28"/>
      <c r="O16" s="29"/>
      <c r="P16" s="165" t="s">
        <v>46</v>
      </c>
      <c r="Q16" s="166"/>
    </row>
    <row r="17" spans="2:21" ht="15" customHeight="1" x14ac:dyDescent="0.25">
      <c r="B17" s="161" t="str">
        <f>IFERROR(IF(L17="","",M17),"")</f>
        <v/>
      </c>
      <c r="C17" s="162"/>
      <c r="D17" s="50" t="str">
        <f>IFERROR(IF(L17="","",N17),"")</f>
        <v/>
      </c>
      <c r="E17" s="51" t="str">
        <f>IFERROR(IF(L17="","",O17),"")</f>
        <v/>
      </c>
      <c r="H17" s="38" t="str">
        <f>IFERROR(IF('Einzelschützen (Eingabeblatt)'!O8="","",'Einzelschützen (Eingabeblatt)'!O8)+P17,"")</f>
        <v/>
      </c>
      <c r="I17" s="39" t="str">
        <f>'Einzelschützen (Eingabeblatt)'!A8&amp;" "&amp;'Einzelschützen (Eingabeblatt)'!B8</f>
        <v xml:space="preserve"> </v>
      </c>
      <c r="J17" s="44">
        <f>'Einzelschützen (Eingabeblatt)'!C8</f>
        <v>0</v>
      </c>
      <c r="K17" s="45">
        <f>'Einzelschützen (Eingabeblatt)'!D8</f>
        <v>0</v>
      </c>
      <c r="L17" s="83" t="e">
        <f t="shared" ref="L17:L23" si="0">IFERROR(SMALL($H$17:$H$28,Q17),#N/A)</f>
        <v>#N/A</v>
      </c>
      <c r="M17" s="38" t="str">
        <f>IFERROR(VLOOKUP(L17,$H$17:$K$28,2,0),"")</f>
        <v/>
      </c>
      <c r="N17" s="44" t="str">
        <f>IFERROR(VLOOKUP(L17,$H$17:$K$28,3,0),"")</f>
        <v/>
      </c>
      <c r="O17" s="45" t="str">
        <f>IFERROR(VLOOKUP(L17,$H$17:$K$28,4,0),"")</f>
        <v/>
      </c>
      <c r="P17" s="28">
        <v>0.01</v>
      </c>
      <c r="Q17" s="29">
        <v>1</v>
      </c>
    </row>
    <row r="18" spans="2:21" ht="15" customHeight="1" x14ac:dyDescent="0.25">
      <c r="B18" s="159" t="str">
        <f t="shared" ref="B18:B19" si="1">IFERROR(IF(L18="","",M18),"")</f>
        <v/>
      </c>
      <c r="C18" s="160"/>
      <c r="D18" s="30" t="str">
        <f t="shared" ref="D18:D19" si="2">IFERROR(IF(L18="","",N18),"")</f>
        <v/>
      </c>
      <c r="E18" s="31" t="str">
        <f t="shared" ref="E18:E19" si="3">IFERROR(IF(L18="","",O18),"")</f>
        <v/>
      </c>
      <c r="H18" s="40" t="str">
        <f>IFERROR(IF('Einzelschützen (Eingabeblatt)'!O10="","",'Einzelschützen (Eingabeblatt)'!O10)+P18,"")</f>
        <v/>
      </c>
      <c r="I18" s="41" t="str">
        <f>'Einzelschützen (Eingabeblatt)'!A10&amp;" "&amp;'Einzelschützen (Eingabeblatt)'!B10</f>
        <v xml:space="preserve"> </v>
      </c>
      <c r="J18" s="46">
        <f>'Einzelschützen (Eingabeblatt)'!C10</f>
        <v>0</v>
      </c>
      <c r="K18" s="47">
        <f>'Einzelschützen (Eingabeblatt)'!D10</f>
        <v>0</v>
      </c>
      <c r="L18" s="84" t="e">
        <f t="shared" si="0"/>
        <v>#N/A</v>
      </c>
      <c r="M18" s="40" t="str">
        <f t="shared" ref="M18:M28" si="4">IFERROR(VLOOKUP(L18,$H$17:$K$28,2,0),"")</f>
        <v/>
      </c>
      <c r="N18" s="46" t="str">
        <f t="shared" ref="N18:N28" si="5">IFERROR(VLOOKUP(L18,$H$17:$K$28,3,0),"")</f>
        <v/>
      </c>
      <c r="O18" s="47" t="str">
        <f t="shared" ref="O18:O28" si="6">IFERROR(VLOOKUP(L18,$H$17:$K$28,4,0),"")</f>
        <v/>
      </c>
      <c r="P18" s="28">
        <v>0.02</v>
      </c>
      <c r="Q18" s="29">
        <v>2</v>
      </c>
    </row>
    <row r="19" spans="2:21" ht="15" customHeight="1" x14ac:dyDescent="0.25">
      <c r="B19" s="163" t="str">
        <f t="shared" si="1"/>
        <v/>
      </c>
      <c r="C19" s="164"/>
      <c r="D19" s="33" t="str">
        <f t="shared" si="2"/>
        <v/>
      </c>
      <c r="E19" s="34" t="str">
        <f t="shared" si="3"/>
        <v/>
      </c>
      <c r="H19" s="40" t="str">
        <f>IFERROR(IF('Einzelschützen (Eingabeblatt)'!O12="","",'Einzelschützen (Eingabeblatt)'!O12)+P19,"")</f>
        <v/>
      </c>
      <c r="I19" s="41" t="str">
        <f>'Einzelschützen (Eingabeblatt)'!A12&amp;" "&amp;'Einzelschützen (Eingabeblatt)'!B12</f>
        <v xml:space="preserve"> </v>
      </c>
      <c r="J19" s="46">
        <f>'Einzelschützen (Eingabeblatt)'!C12</f>
        <v>0</v>
      </c>
      <c r="K19" s="47">
        <f>'Einzelschützen (Eingabeblatt)'!D12</f>
        <v>0</v>
      </c>
      <c r="L19" s="84" t="e">
        <f t="shared" si="0"/>
        <v>#N/A</v>
      </c>
      <c r="M19" s="40" t="str">
        <f t="shared" si="4"/>
        <v/>
      </c>
      <c r="N19" s="46" t="str">
        <f t="shared" si="5"/>
        <v/>
      </c>
      <c r="O19" s="47" t="str">
        <f t="shared" si="6"/>
        <v/>
      </c>
      <c r="P19" s="28">
        <v>0.03</v>
      </c>
      <c r="Q19" s="29">
        <v>3</v>
      </c>
    </row>
    <row r="20" spans="2:21" ht="15" customHeight="1" x14ac:dyDescent="0.25">
      <c r="B20" s="80"/>
      <c r="C20" s="80"/>
      <c r="D20" s="35"/>
      <c r="E20" s="35"/>
      <c r="H20" s="40" t="str">
        <f>IFERROR(IF('Einzelschützen (Eingabeblatt)'!O14="","",'Einzelschützen (Eingabeblatt)'!O14)+P20,"")</f>
        <v/>
      </c>
      <c r="I20" s="41" t="str">
        <f>'Einzelschützen (Eingabeblatt)'!A14&amp;" "&amp;'Einzelschützen (Eingabeblatt)'!B14</f>
        <v xml:space="preserve"> </v>
      </c>
      <c r="J20" s="46">
        <f>'Einzelschützen (Eingabeblatt)'!C14</f>
        <v>0</v>
      </c>
      <c r="K20" s="47">
        <f>'Einzelschützen (Eingabeblatt)'!D14</f>
        <v>0</v>
      </c>
      <c r="L20" s="84" t="e">
        <f t="shared" si="0"/>
        <v>#N/A</v>
      </c>
      <c r="M20" s="40" t="str">
        <f t="shared" si="4"/>
        <v/>
      </c>
      <c r="N20" s="46" t="str">
        <f t="shared" si="5"/>
        <v/>
      </c>
      <c r="O20" s="47" t="str">
        <f t="shared" si="6"/>
        <v/>
      </c>
      <c r="P20" s="28">
        <v>0.04</v>
      </c>
      <c r="Q20" s="29">
        <v>4</v>
      </c>
    </row>
    <row r="21" spans="2:21" ht="15" customHeight="1" x14ac:dyDescent="0.25">
      <c r="B21" s="80"/>
      <c r="C21" s="80"/>
      <c r="D21" s="80"/>
      <c r="E21" s="80"/>
      <c r="H21" s="40" t="str">
        <f>IFERROR(IF('Einzelschützen (Eingabeblatt)'!O16="","",'Einzelschützen (Eingabeblatt)'!O16)+P21,"")</f>
        <v/>
      </c>
      <c r="I21" s="41" t="str">
        <f>'Einzelschützen (Eingabeblatt)'!A16&amp;" "&amp;'Einzelschützen (Eingabeblatt)'!B16</f>
        <v xml:space="preserve"> </v>
      </c>
      <c r="J21" s="46">
        <f>'Einzelschützen (Eingabeblatt)'!C16</f>
        <v>0</v>
      </c>
      <c r="K21" s="47">
        <f>'Einzelschützen (Eingabeblatt)'!D16</f>
        <v>0</v>
      </c>
      <c r="L21" s="84" t="e">
        <f t="shared" si="0"/>
        <v>#N/A</v>
      </c>
      <c r="M21" s="40" t="str">
        <f t="shared" si="4"/>
        <v/>
      </c>
      <c r="N21" s="46" t="str">
        <f t="shared" si="5"/>
        <v/>
      </c>
      <c r="O21" s="47" t="str">
        <f t="shared" si="6"/>
        <v/>
      </c>
      <c r="P21" s="28">
        <v>0.05</v>
      </c>
      <c r="Q21" s="29">
        <v>5</v>
      </c>
    </row>
    <row r="22" spans="2:21" ht="15" customHeight="1" x14ac:dyDescent="0.25">
      <c r="B22" s="81" t="s">
        <v>43</v>
      </c>
      <c r="C22" s="86" t="str">
        <f>IF('Einzelschützen (Eingabeblatt)'!P35=0,"",'Einzelschützen (Eingabeblatt)'!P35)</f>
        <v/>
      </c>
      <c r="D22" s="79"/>
      <c r="E22" s="79"/>
      <c r="H22" s="40" t="str">
        <f>IFERROR(IF('Einzelschützen (Eingabeblatt)'!O18="","",'Einzelschützen (Eingabeblatt)'!O18)+P22,"")</f>
        <v/>
      </c>
      <c r="I22" s="41" t="str">
        <f>'Einzelschützen (Eingabeblatt)'!A18&amp;" "&amp;'Einzelschützen (Eingabeblatt)'!B18</f>
        <v xml:space="preserve"> </v>
      </c>
      <c r="J22" s="46">
        <f>'Einzelschützen (Eingabeblatt)'!C18</f>
        <v>0</v>
      </c>
      <c r="K22" s="47">
        <f>'Einzelschützen (Eingabeblatt)'!D18</f>
        <v>0</v>
      </c>
      <c r="L22" s="84" t="e">
        <f t="shared" si="0"/>
        <v>#N/A</v>
      </c>
      <c r="M22" s="40" t="str">
        <f t="shared" si="4"/>
        <v/>
      </c>
      <c r="N22" s="46" t="str">
        <f t="shared" si="5"/>
        <v/>
      </c>
      <c r="O22" s="47" t="str">
        <f t="shared" si="6"/>
        <v/>
      </c>
      <c r="P22" s="28">
        <v>0.06</v>
      </c>
      <c r="Q22" s="29">
        <v>6</v>
      </c>
    </row>
    <row r="23" spans="2:21" ht="15" customHeight="1" x14ac:dyDescent="0.25">
      <c r="B23" s="157" t="s">
        <v>42</v>
      </c>
      <c r="C23" s="158"/>
      <c r="D23" s="77" t="s">
        <v>38</v>
      </c>
      <c r="E23" s="78" t="s">
        <v>29</v>
      </c>
      <c r="H23" s="40" t="str">
        <f>IFERROR(IF('Einzelschützen (Eingabeblatt)'!O20="","",'Einzelschützen (Eingabeblatt)'!O20)+P23,"")</f>
        <v/>
      </c>
      <c r="I23" s="41" t="str">
        <f>'Einzelschützen (Eingabeblatt)'!A20&amp;" "&amp;'Einzelschützen (Eingabeblatt)'!B20</f>
        <v xml:space="preserve"> </v>
      </c>
      <c r="J23" s="46">
        <f>'Einzelschützen (Eingabeblatt)'!C20</f>
        <v>0</v>
      </c>
      <c r="K23" s="47">
        <f>'Einzelschützen (Eingabeblatt)'!D20</f>
        <v>0</v>
      </c>
      <c r="L23" s="84" t="e">
        <f t="shared" si="0"/>
        <v>#N/A</v>
      </c>
      <c r="M23" s="40" t="str">
        <f t="shared" si="4"/>
        <v/>
      </c>
      <c r="N23" s="46" t="str">
        <f t="shared" si="5"/>
        <v/>
      </c>
      <c r="O23" s="47" t="str">
        <f t="shared" si="6"/>
        <v/>
      </c>
      <c r="P23" s="28">
        <v>7.0000000000000007E-2</v>
      </c>
      <c r="Q23" s="29">
        <v>7</v>
      </c>
    </row>
    <row r="24" spans="2:21" ht="15" customHeight="1" x14ac:dyDescent="0.25">
      <c r="B24" s="161" t="str">
        <f>IFERROR(IF(L20="","",M20),"")</f>
        <v/>
      </c>
      <c r="C24" s="162"/>
      <c r="D24" s="50" t="str">
        <f>IFERROR(IF(L20="","",N20),"")</f>
        <v/>
      </c>
      <c r="E24" s="51" t="str">
        <f>IFERROR(IF(L20="","",O20),"")</f>
        <v/>
      </c>
      <c r="H24" s="40" t="str">
        <f>IFERROR(IF('Einzelschützen (Eingabeblatt)'!O22="","",'Einzelschützen (Eingabeblatt)'!O22)+P24,"")</f>
        <v/>
      </c>
      <c r="I24" s="41" t="str">
        <f>'Einzelschützen (Eingabeblatt)'!A22&amp;" "&amp;'Einzelschützen (Eingabeblatt)'!B22</f>
        <v xml:space="preserve"> </v>
      </c>
      <c r="J24" s="46">
        <f>'Einzelschützen (Eingabeblatt)'!C22</f>
        <v>0</v>
      </c>
      <c r="K24" s="47">
        <f>'Einzelschützen (Eingabeblatt)'!D22</f>
        <v>0</v>
      </c>
      <c r="L24" s="84" t="e">
        <f>IFERROR(SMALL($H$17:$H$28,Q24),#N/A)</f>
        <v>#N/A</v>
      </c>
      <c r="M24" s="40" t="str">
        <f t="shared" si="4"/>
        <v/>
      </c>
      <c r="N24" s="46" t="str">
        <f t="shared" si="5"/>
        <v/>
      </c>
      <c r="O24" s="47" t="str">
        <f t="shared" si="6"/>
        <v/>
      </c>
      <c r="P24" s="28">
        <v>0.08</v>
      </c>
      <c r="Q24" s="29">
        <v>8</v>
      </c>
    </row>
    <row r="25" spans="2:21" ht="15" customHeight="1" x14ac:dyDescent="0.25">
      <c r="B25" s="159" t="str">
        <f t="shared" ref="B25:B26" si="7">IFERROR(IF(L21="","",M21),"")</f>
        <v/>
      </c>
      <c r="C25" s="160"/>
      <c r="D25" s="30" t="str">
        <f t="shared" ref="D25:D26" si="8">IFERROR(IF(L21="","",N21),"")</f>
        <v/>
      </c>
      <c r="E25" s="31" t="str">
        <f t="shared" ref="E25:E26" si="9">IFERROR(IF(L21="","",O21),"")</f>
        <v/>
      </c>
      <c r="H25" s="40" t="str">
        <f>IFERROR(IF('Einzelschützen (Eingabeblatt)'!O24="","",'Einzelschützen (Eingabeblatt)'!O24)+P25,"")</f>
        <v/>
      </c>
      <c r="I25" s="41" t="str">
        <f>'Einzelschützen (Eingabeblatt)'!A24&amp;" "&amp;'Einzelschützen (Eingabeblatt)'!B24</f>
        <v xml:space="preserve"> </v>
      </c>
      <c r="J25" s="46">
        <f>'Einzelschützen (Eingabeblatt)'!C24</f>
        <v>0</v>
      </c>
      <c r="K25" s="47">
        <f>'Einzelschützen (Eingabeblatt)'!D24</f>
        <v>0</v>
      </c>
      <c r="L25" s="84" t="e">
        <f t="shared" ref="L25:L28" si="10">IFERROR(SMALL($H$17:$H$28,Q25),#N/A)</f>
        <v>#N/A</v>
      </c>
      <c r="M25" s="40" t="str">
        <f t="shared" si="4"/>
        <v/>
      </c>
      <c r="N25" s="46" t="str">
        <f t="shared" si="5"/>
        <v/>
      </c>
      <c r="O25" s="47" t="str">
        <f t="shared" si="6"/>
        <v/>
      </c>
      <c r="P25" s="28">
        <v>0.09</v>
      </c>
      <c r="Q25" s="29">
        <v>9</v>
      </c>
    </row>
    <row r="26" spans="2:21" ht="15" customHeight="1" x14ac:dyDescent="0.25">
      <c r="B26" s="163" t="str">
        <f t="shared" si="7"/>
        <v/>
      </c>
      <c r="C26" s="164"/>
      <c r="D26" s="33" t="str">
        <f t="shared" si="8"/>
        <v/>
      </c>
      <c r="E26" s="34" t="str">
        <f t="shared" si="9"/>
        <v/>
      </c>
      <c r="H26" s="40" t="str">
        <f>IFERROR(IF('Einzelschützen (Eingabeblatt)'!O26="","",'Einzelschützen (Eingabeblatt)'!O26)+P26,"")</f>
        <v/>
      </c>
      <c r="I26" s="41" t="str">
        <f>'Einzelschützen (Eingabeblatt)'!A26&amp;" "&amp;'Einzelschützen (Eingabeblatt)'!B26</f>
        <v xml:space="preserve"> </v>
      </c>
      <c r="J26" s="46">
        <f>'Einzelschützen (Eingabeblatt)'!C26</f>
        <v>0</v>
      </c>
      <c r="K26" s="47">
        <f>'Einzelschützen (Eingabeblatt)'!D26</f>
        <v>0</v>
      </c>
      <c r="L26" s="84" t="e">
        <f t="shared" si="10"/>
        <v>#N/A</v>
      </c>
      <c r="M26" s="40" t="str">
        <f t="shared" si="4"/>
        <v/>
      </c>
      <c r="N26" s="46" t="str">
        <f t="shared" si="5"/>
        <v/>
      </c>
      <c r="O26" s="47" t="str">
        <f t="shared" si="6"/>
        <v/>
      </c>
      <c r="P26" s="28">
        <v>0.1</v>
      </c>
      <c r="Q26" s="29">
        <v>10</v>
      </c>
    </row>
    <row r="27" spans="2:21" ht="15" customHeight="1" x14ac:dyDescent="0.25">
      <c r="B27" s="80"/>
      <c r="C27" s="80"/>
      <c r="D27" s="35"/>
      <c r="E27" s="35"/>
      <c r="H27" s="40" t="str">
        <f>IFERROR(IF('Einzelschützen (Eingabeblatt)'!O28="","",'Einzelschützen (Eingabeblatt)'!O28)+P27,"")</f>
        <v/>
      </c>
      <c r="I27" s="41" t="str">
        <f>'Einzelschützen (Eingabeblatt)'!A28&amp;" "&amp;'Einzelschützen (Eingabeblatt)'!B28</f>
        <v xml:space="preserve"> </v>
      </c>
      <c r="J27" s="46">
        <f>'Einzelschützen (Eingabeblatt)'!C28</f>
        <v>0</v>
      </c>
      <c r="K27" s="47">
        <f>'Einzelschützen (Eingabeblatt)'!D28</f>
        <v>0</v>
      </c>
      <c r="L27" s="84" t="e">
        <f t="shared" si="10"/>
        <v>#N/A</v>
      </c>
      <c r="M27" s="40" t="str">
        <f t="shared" si="4"/>
        <v/>
      </c>
      <c r="N27" s="46" t="str">
        <f t="shared" si="5"/>
        <v/>
      </c>
      <c r="O27" s="47" t="str">
        <f t="shared" si="6"/>
        <v/>
      </c>
      <c r="P27" s="28">
        <v>0.11</v>
      </c>
      <c r="Q27" s="29">
        <v>11</v>
      </c>
    </row>
    <row r="28" spans="2:21" ht="15" customHeight="1" x14ac:dyDescent="0.25">
      <c r="B28" s="80"/>
      <c r="C28" s="80"/>
      <c r="D28" s="80"/>
      <c r="E28" s="80"/>
      <c r="H28" s="42" t="str">
        <f>IFERROR(IF('Einzelschützen (Eingabeblatt)'!O30="","",'Einzelschützen (Eingabeblatt)'!O30)+P28,"")</f>
        <v/>
      </c>
      <c r="I28" s="43" t="str">
        <f>'Einzelschützen (Eingabeblatt)'!A30&amp;" "&amp;'Einzelschützen (Eingabeblatt)'!B30</f>
        <v xml:space="preserve"> </v>
      </c>
      <c r="J28" s="48">
        <f>'Einzelschützen (Eingabeblatt)'!C30</f>
        <v>0</v>
      </c>
      <c r="K28" s="49">
        <f>'Einzelschützen (Eingabeblatt)'!D30</f>
        <v>0</v>
      </c>
      <c r="L28" s="85" t="e">
        <f t="shared" si="10"/>
        <v>#N/A</v>
      </c>
      <c r="M28" s="42" t="str">
        <f t="shared" si="4"/>
        <v/>
      </c>
      <c r="N28" s="48" t="str">
        <f t="shared" si="5"/>
        <v/>
      </c>
      <c r="O28" s="49" t="str">
        <f t="shared" si="6"/>
        <v/>
      </c>
      <c r="P28" s="32">
        <v>0.12</v>
      </c>
      <c r="Q28" s="82">
        <v>12</v>
      </c>
    </row>
    <row r="29" spans="2:21" ht="15" customHeight="1" x14ac:dyDescent="0.25">
      <c r="B29" s="81" t="s">
        <v>44</v>
      </c>
      <c r="C29" s="86" t="str">
        <f>IF('Einzelschützen (Eingabeblatt)'!P36=0,"",'Einzelschützen (Eingabeblatt)'!P36)</f>
        <v/>
      </c>
      <c r="D29" s="79"/>
      <c r="E29" s="79"/>
    </row>
    <row r="30" spans="2:21" ht="15" customHeight="1" x14ac:dyDescent="0.25">
      <c r="B30" s="157" t="s">
        <v>42</v>
      </c>
      <c r="C30" s="158"/>
      <c r="D30" s="77" t="s">
        <v>38</v>
      </c>
      <c r="E30" s="78" t="s">
        <v>29</v>
      </c>
      <c r="S30" s="23" t="str">
        <f t="shared" ref="S30:S31" si="11">IFERROR(VLOOKUP(R30,$H$17:$K$28,2,0),"")</f>
        <v/>
      </c>
      <c r="T30" s="23" t="str">
        <f t="shared" ref="T30:T31" si="12">IFERROR(VLOOKUP(R30,$H$17:$K$28,3,0),"")</f>
        <v/>
      </c>
      <c r="U30" s="23" t="str">
        <f t="shared" ref="U30:U31" si="13">IFERROR(VLOOKUP(R30,$H$17:$K$28,4,0),"")</f>
        <v/>
      </c>
    </row>
    <row r="31" spans="2:21" ht="15" customHeight="1" x14ac:dyDescent="0.25">
      <c r="B31" s="161" t="str">
        <f t="shared" ref="B31:B32" si="14">IFERROR(IF(L23="","",M23),"")</f>
        <v/>
      </c>
      <c r="C31" s="162"/>
      <c r="D31" s="50" t="str">
        <f t="shared" ref="D31:D32" si="15">IFERROR(IF(L23="","",N23),"")</f>
        <v/>
      </c>
      <c r="E31" s="51" t="str">
        <f t="shared" ref="E31:E32" si="16">IFERROR(IF(L23="","",O23),"")</f>
        <v/>
      </c>
      <c r="S31" s="23" t="str">
        <f t="shared" si="11"/>
        <v/>
      </c>
      <c r="T31" s="23" t="str">
        <f t="shared" si="12"/>
        <v/>
      </c>
      <c r="U31" s="23" t="str">
        <f t="shared" si="13"/>
        <v/>
      </c>
    </row>
    <row r="32" spans="2:21" ht="15" customHeight="1" x14ac:dyDescent="0.25">
      <c r="B32" s="159" t="str">
        <f t="shared" si="14"/>
        <v/>
      </c>
      <c r="C32" s="160"/>
      <c r="D32" s="30" t="str">
        <f t="shared" si="15"/>
        <v/>
      </c>
      <c r="E32" s="31" t="str">
        <f t="shared" si="16"/>
        <v/>
      </c>
    </row>
    <row r="33" spans="1:6" ht="15" customHeight="1" x14ac:dyDescent="0.25">
      <c r="B33" s="163" t="str">
        <f>IFERROR(IF(L25="","",M25),"")</f>
        <v/>
      </c>
      <c r="C33" s="164"/>
      <c r="D33" s="33" t="str">
        <f>IFERROR(IF(L25="","",N25),"")</f>
        <v/>
      </c>
      <c r="E33" s="34" t="str">
        <f>IFERROR(IF(L25="","",O25),"")</f>
        <v/>
      </c>
    </row>
    <row r="34" spans="1:6" ht="15" customHeight="1" x14ac:dyDescent="0.25">
      <c r="B34" s="80"/>
      <c r="C34" s="80"/>
      <c r="D34" s="35"/>
      <c r="E34" s="35"/>
    </row>
    <row r="35" spans="1:6" ht="15" customHeight="1" x14ac:dyDescent="0.25">
      <c r="B35" s="80"/>
      <c r="C35" s="80"/>
      <c r="D35" s="80"/>
      <c r="E35" s="80"/>
    </row>
    <row r="36" spans="1:6" ht="15" customHeight="1" x14ac:dyDescent="0.25">
      <c r="B36" s="81" t="s">
        <v>45</v>
      </c>
      <c r="C36" s="86" t="str">
        <f>IF('Einzelschützen (Eingabeblatt)'!P37=0,"",'Einzelschützen (Eingabeblatt)'!P37)</f>
        <v/>
      </c>
      <c r="D36" s="79"/>
      <c r="E36" s="79"/>
    </row>
    <row r="37" spans="1:6" ht="15" customHeight="1" x14ac:dyDescent="0.25">
      <c r="B37" s="157" t="s">
        <v>42</v>
      </c>
      <c r="C37" s="158"/>
      <c r="D37" s="77" t="s">
        <v>38</v>
      </c>
      <c r="E37" s="78" t="s">
        <v>29</v>
      </c>
    </row>
    <row r="38" spans="1:6" ht="15" customHeight="1" x14ac:dyDescent="0.25">
      <c r="B38" s="161" t="str">
        <f>IFERROR(IF(L26="","",M26),"")</f>
        <v/>
      </c>
      <c r="C38" s="162"/>
      <c r="D38" s="50" t="str">
        <f>IFERROR(IF(L26="","",N26),"")</f>
        <v/>
      </c>
      <c r="E38" s="51" t="str">
        <f>IFERROR(IF(L26="","",O26),"")</f>
        <v/>
      </c>
    </row>
    <row r="39" spans="1:6" ht="15" customHeight="1" x14ac:dyDescent="0.25">
      <c r="B39" s="159" t="str">
        <f t="shared" ref="B39:B40" si="17">IFERROR(IF(L27="","",M27),"")</f>
        <v/>
      </c>
      <c r="C39" s="160"/>
      <c r="D39" s="30" t="str">
        <f t="shared" ref="D39:D40" si="18">IFERROR(IF(L27="","",N27),"")</f>
        <v/>
      </c>
      <c r="E39" s="31" t="str">
        <f t="shared" ref="E39:E40" si="19">IFERROR(IF(L27="","",O27),"")</f>
        <v/>
      </c>
    </row>
    <row r="40" spans="1:6" ht="15" customHeight="1" x14ac:dyDescent="0.25">
      <c r="B40" s="163" t="str">
        <f t="shared" si="17"/>
        <v/>
      </c>
      <c r="C40" s="164"/>
      <c r="D40" s="33" t="str">
        <f t="shared" si="18"/>
        <v/>
      </c>
      <c r="E40" s="34" t="str">
        <f t="shared" si="19"/>
        <v/>
      </c>
    </row>
    <row r="41" spans="1:6" ht="15" customHeight="1" x14ac:dyDescent="0.25">
      <c r="D41" s="35"/>
      <c r="E41" s="35"/>
    </row>
    <row r="42" spans="1:6" ht="15" customHeight="1" x14ac:dyDescent="0.25">
      <c r="D42" s="35"/>
      <c r="E42" s="35"/>
    </row>
    <row r="43" spans="1:6" ht="15" customHeight="1" x14ac:dyDescent="0.25"/>
    <row r="44" spans="1:6" ht="15" customHeight="1" x14ac:dyDescent="0.25">
      <c r="A44" s="156" t="str">
        <f>'Einzelschützen (Eingabeblatt)'!A40</f>
        <v>Anmeldung per Mail an:</v>
      </c>
      <c r="B44" s="156"/>
      <c r="C44" s="36" t="s">
        <v>6</v>
      </c>
      <c r="D44" s="96" t="s">
        <v>58</v>
      </c>
      <c r="F44" s="95"/>
    </row>
    <row r="45" spans="1:6" ht="15" customHeight="1" x14ac:dyDescent="0.25">
      <c r="A45" s="27"/>
    </row>
  </sheetData>
  <sheetProtection algorithmName="SHA-512" hashValue="lHSttqcgQThpmLY/vN5BGz0pw3E5W+2XeO30eMpyAhJkd228wA8azt8AWo3jV4u/nzR3JQxJCXQG4LqTW3j5Tg==" saltValue="U67u7NCnD65dcMrMo1fmHw==" spinCount="100000" sheet="1" selectLockedCells="1"/>
  <mergeCells count="20">
    <mergeCell ref="P16:Q16"/>
    <mergeCell ref="H15:K15"/>
    <mergeCell ref="L15:O15"/>
    <mergeCell ref="B26:C26"/>
    <mergeCell ref="B33:C33"/>
    <mergeCell ref="B16:C16"/>
    <mergeCell ref="B18:C18"/>
    <mergeCell ref="B19:C19"/>
    <mergeCell ref="B24:C24"/>
    <mergeCell ref="B25:C25"/>
    <mergeCell ref="B23:C23"/>
    <mergeCell ref="B17:C17"/>
    <mergeCell ref="B30:C30"/>
    <mergeCell ref="B31:C31"/>
    <mergeCell ref="A44:B44"/>
    <mergeCell ref="B37:C37"/>
    <mergeCell ref="B32:C32"/>
    <mergeCell ref="B38:C38"/>
    <mergeCell ref="B39:C39"/>
    <mergeCell ref="B40:C40"/>
  </mergeCells>
  <conditionalFormatting sqref="C15 C22 C29 C36">
    <cfRule type="notContainsBlanks" dxfId="0" priority="3">
      <formula>LEN(TRIM(C15))&gt;0</formula>
    </cfRule>
  </conditionalFormatting>
  <hyperlinks>
    <hyperlink ref="C44" r:id="rId1" xr:uid="{164D56CB-F882-4C7F-A0FD-30F93D036338}"/>
  </hyperlinks>
  <pageMargins left="0.56000000000000005" right="0.25" top="0.64" bottom="0.78740157499999996" header="0.3" footer="0.3"/>
  <pageSetup paperSize="9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Einzelschützen (Eingabeblatt)</vt:lpstr>
      <vt:lpstr>Mannschaften (Kontrollansicht)</vt:lpstr>
      <vt:lpstr>'Einzelschützen (Eingabeblatt)'!Druckbereich</vt:lpstr>
      <vt:lpstr>'Mannschaften (Kontrollansicht)'!Druckbereich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Salvo Trapani</dc:creator>
  <cp:lastModifiedBy>Salvo Trapani</cp:lastModifiedBy>
  <cp:lastPrinted>2024-02-04T15:16:38Z</cp:lastPrinted>
  <dcterms:created xsi:type="dcterms:W3CDTF">2023-11-29T18:23:07Z</dcterms:created>
  <dcterms:modified xsi:type="dcterms:W3CDTF">2026-01-18T07:57:12Z</dcterms:modified>
</cp:coreProperties>
</file>